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Boumarc\Downloads\"/>
    </mc:Choice>
  </mc:AlternateContent>
  <xr:revisionPtr revIDLastSave="0" documentId="8_{732E8A71-6DB6-4FB7-B5D7-B0555463961C}" xr6:coauthVersionLast="47" xr6:coauthVersionMax="47" xr10:uidLastSave="{00000000-0000-0000-0000-000000000000}"/>
  <workbookProtection workbookAlgorithmName="SHA-512" workbookHashValue="ELEkNGg9gwo9oChFfL777QBw4ySQGKqkyEVlX+fC4UiVAy95/9A/ouaPPqyN8bB4zasglm0fkavTeO1NLxgzXw==" workbookSaltValue="ycIbJpiFXBxhATedxraNyg==" workbookSpinCount="100000" lockStructure="1"/>
  <bookViews>
    <workbookView xWindow="-108" yWindow="-108" windowWidth="23256" windowHeight="12576" firstSheet="1" activeTab="2" xr2:uid="{00000000-000D-0000-FFFF-FFFF00000000}"/>
  </bookViews>
  <sheets>
    <sheet name="OldInstructions" sheetId="8" state="hidden" r:id="rId1"/>
    <sheet name="Instructions" sheetId="9" r:id="rId2"/>
    <sheet name="Calculator Teaching Hours" sheetId="3" r:id="rId3"/>
    <sheet name="Chairs" sheetId="5" state="hidden" r:id="rId4"/>
    <sheet name="Modules" sheetId="6" state="hidden" r:id="rId5"/>
    <sheet name="LearningEUInitiatives" sheetId="7" state="hidden" r:id="rId6"/>
    <sheet name="Lists" sheetId="4" state="hidden" r:id="rId7"/>
  </sheets>
  <definedNames>
    <definedName name="_xlnm._FilterDatabase" localSheetId="5" hidden="1">LearningEUInitiatives!$J$3:$J$65</definedName>
    <definedName name="Actions">Lists!$A$2:$A$5</definedName>
    <definedName name="BigTotal">'Calculator Teaching Hours'!$H$31</definedName>
    <definedName name="LabelCountriesLearning">Lists!$I$2:$I$35</definedName>
    <definedName name="LabelsCountries">Lists!$G$2:$G$270</definedName>
    <definedName name="MinimumTeachingHours">Lists!$B$2:$B$5</definedName>
    <definedName name="MinTH">'Calculator Teaching Hours'!$P$5</definedName>
    <definedName name="_xlnm.Print_Area" localSheetId="2">'Calculator Teaching Hours'!$B$3:$J$39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7" l="1"/>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D14" i="3" l="1"/>
  <c r="C2" i="7" l="1"/>
  <c r="D2" i="7"/>
  <c r="E2" i="7"/>
  <c r="F2" i="7"/>
  <c r="J2" i="6" l="1"/>
  <c r="I2" i="6"/>
  <c r="H2" i="6"/>
  <c r="G2" i="6"/>
  <c r="F2" i="6"/>
  <c r="E2" i="6"/>
  <c r="D2" i="6"/>
  <c r="C2" i="6"/>
  <c r="C39" i="3"/>
  <c r="R2" i="5"/>
  <c r="Q2" i="5"/>
  <c r="P2" i="5"/>
  <c r="O2" i="5"/>
  <c r="N2" i="5"/>
  <c r="M2" i="5"/>
  <c r="L2" i="5"/>
  <c r="K2" i="5"/>
  <c r="J2" i="5"/>
  <c r="I2" i="5"/>
  <c r="H2" i="5"/>
  <c r="G2" i="5"/>
  <c r="F2" i="5"/>
  <c r="E2" i="5"/>
  <c r="D2" i="5"/>
  <c r="C2" i="5"/>
  <c r="C33" i="3"/>
  <c r="H30" i="3"/>
  <c r="H29" i="3"/>
  <c r="H28" i="3"/>
  <c r="H27" i="3"/>
  <c r="H26" i="3"/>
  <c r="H25" i="3"/>
  <c r="H24" i="3"/>
  <c r="H23" i="3"/>
  <c r="H22" i="3"/>
  <c r="H21" i="3"/>
  <c r="H20" i="3"/>
  <c r="H19" i="3"/>
  <c r="H18" i="3"/>
  <c r="H17" i="3"/>
  <c r="N6" i="3"/>
  <c r="N5" i="3"/>
  <c r="H16" i="3"/>
  <c r="E31" i="3"/>
  <c r="F31" i="3"/>
  <c r="G31" i="3"/>
  <c r="H31" i="3" l="1"/>
  <c r="F1" i="7" s="1"/>
  <c r="D10" i="3"/>
  <c r="O5" i="3"/>
  <c r="O6" i="3"/>
  <c r="P11" i="3"/>
  <c r="A2" i="5" l="1"/>
  <c r="H1" i="6"/>
  <c r="G1" i="7"/>
  <c r="P6" i="3"/>
  <c r="E7" i="3"/>
  <c r="Q1" i="5"/>
  <c r="E1" i="5"/>
  <c r="A2" i="6"/>
  <c r="D1" i="7"/>
  <c r="F1" i="5"/>
  <c r="S1" i="5"/>
  <c r="J1" i="5"/>
  <c r="R1" i="5"/>
  <c r="H1" i="5"/>
  <c r="F1" i="6"/>
  <c r="K1" i="5"/>
  <c r="J1" i="6"/>
  <c r="L1" i="5"/>
  <c r="D1" i="5"/>
  <c r="O1" i="5"/>
  <c r="M1" i="5"/>
  <c r="E1" i="7"/>
  <c r="C1" i="7"/>
  <c r="C1" i="5"/>
  <c r="K1" i="6"/>
  <c r="I1" i="6"/>
  <c r="N1" i="5"/>
  <c r="G1" i="6"/>
  <c r="G1" i="5"/>
  <c r="P1" i="5"/>
  <c r="E1" i="6"/>
  <c r="A2" i="7"/>
  <c r="I1" i="5"/>
  <c r="C1" i="6"/>
  <c r="D1" i="6"/>
  <c r="P5" i="3"/>
  <c r="Q5" i="3"/>
  <c r="R6" i="3"/>
  <c r="Q7" i="3" l="1"/>
  <c r="D13" i="3"/>
  <c r="R5" i="3"/>
  <c r="R7" i="3"/>
  <c r="S7" i="3"/>
  <c r="P7" i="3"/>
  <c r="O7" i="3" l="1"/>
  <c r="N7" i="3" s="1"/>
  <c r="H35" i="3"/>
  <c r="D37" i="3" l="1"/>
  <c r="D35" i="3"/>
  <c r="F20" i="9"/>
  <c r="F49" i="8"/>
  <c r="C8" i="3"/>
</calcChain>
</file>

<file path=xl/sharedStrings.xml><?xml version="1.0" encoding="utf-8"?>
<sst xmlns="http://schemas.openxmlformats.org/spreadsheetml/2006/main" count="1406" uniqueCount="904">
  <si>
    <t>XXXXX</t>
  </si>
  <si>
    <t>XX</t>
  </si>
  <si>
    <t>Instructions (to be completed by the OpUnit)Instructions (to be completed by the OpUnit)</t>
  </si>
  <si>
    <t>.</t>
  </si>
  <si>
    <t>X</t>
  </si>
  <si>
    <t>X
X</t>
  </si>
  <si>
    <t>Instructions (to be completed by the OpUnit)</t>
  </si>
  <si>
    <t>Generalities</t>
  </si>
  <si>
    <r>
      <t xml:space="preserve">This calculator is intended </t>
    </r>
    <r>
      <rPr>
        <b/>
        <sz val="11"/>
        <color theme="1"/>
        <rFont val="Arial"/>
        <family val="2"/>
      </rPr>
      <t>ONLY</t>
    </r>
    <r>
      <rPr>
        <sz val="11"/>
        <color theme="1"/>
        <rFont val="Arial"/>
        <family val="2"/>
      </rPr>
      <t xml:space="preserve"> if you are applying for a Jean Monnet </t>
    </r>
    <r>
      <rPr>
        <b/>
        <sz val="11"/>
        <color theme="1"/>
        <rFont val="Arial"/>
        <family val="2"/>
      </rPr>
      <t>Module,</t>
    </r>
    <r>
      <rPr>
        <sz val="11"/>
        <color theme="1"/>
        <rFont val="Arial"/>
        <family val="2"/>
      </rPr>
      <t xml:space="preserve"> a Jean Monnet </t>
    </r>
    <r>
      <rPr>
        <b/>
        <sz val="11"/>
        <color theme="1"/>
        <rFont val="Arial"/>
        <family val="2"/>
      </rPr>
      <t>Chair</t>
    </r>
    <r>
      <rPr>
        <sz val="11"/>
        <color theme="1"/>
        <rFont val="Arial"/>
        <family val="2"/>
      </rPr>
      <t xml:space="preserve"> or a Jean Monnet</t>
    </r>
    <r>
      <rPr>
        <b/>
        <sz val="11"/>
        <color theme="1"/>
        <rFont val="Arial"/>
        <family val="2"/>
      </rPr>
      <t xml:space="preserve"> Learning EU Initiatives</t>
    </r>
    <r>
      <rPr>
        <sz val="11"/>
        <color theme="1"/>
        <rFont val="Arial"/>
        <family val="2"/>
      </rPr>
      <t xml:space="preserve"> project. You can not use it for proposals in other Jean Monnet areas than Modules, Chairs, Learning EU Initiatives.
This calculator will help you identify the total EU Grant amount based on the lump sum per country that corresponds to the total number of teaching hours of your project as defined in the Work Programme. 
Please read these instructions carefully. 
</t>
    </r>
  </si>
  <si>
    <t>How to use the calculator</t>
  </si>
  <si>
    <t xml:space="preserve">On the sheet entitled ‘Calculator Teaching Hours’, please first select the topic you are applying to from the drop-down menu (Modules, Chairs, or Learning EU Initiatives). Please double-check that you have selected the right topic for your project. 
Then select the country from the drop-down list. All the countries are listed alphabetically by their English name. Please double-check that the country selected is correct for your project.
Once you have selected the topic and the country, the rest of the form will become available.
</t>
  </si>
  <si>
    <t>Fill in the list of professors and specify the total teaching hours for each of the 3 years of the project as follows:</t>
  </si>
  <si>
    <r>
      <t xml:space="preserve">     - Column 1 - </t>
    </r>
    <r>
      <rPr>
        <b/>
        <sz val="11"/>
        <color theme="1"/>
        <rFont val="Arial"/>
        <family val="2"/>
      </rPr>
      <t xml:space="preserve">Name of the professor: </t>
    </r>
    <r>
      <rPr>
        <sz val="11"/>
        <color theme="1"/>
        <rFont val="Arial"/>
        <family val="2"/>
      </rPr>
      <t xml:space="preserve">indicate the name of the concerned persons, one person per row (maximum 15 rows)
     - Column 2 - </t>
    </r>
    <r>
      <rPr>
        <b/>
        <sz val="11"/>
        <color theme="1"/>
        <rFont val="Arial"/>
        <family val="2"/>
      </rPr>
      <t>Hours Year 1</t>
    </r>
    <r>
      <rPr>
        <sz val="11"/>
        <color theme="1"/>
        <rFont val="Arial"/>
        <family val="2"/>
      </rPr>
      <t xml:space="preserve">: the number of teaching hours in the first year of the project
     - Column 3 - </t>
    </r>
    <r>
      <rPr>
        <b/>
        <sz val="11"/>
        <color theme="1"/>
        <rFont val="Arial"/>
        <family val="2"/>
      </rPr>
      <t>Hours Year 2</t>
    </r>
    <r>
      <rPr>
        <sz val="11"/>
        <color theme="1"/>
        <rFont val="Arial"/>
        <family val="2"/>
      </rPr>
      <t xml:space="preserve">: the number of teaching hours in the second year of the project
     - Column 4 - </t>
    </r>
    <r>
      <rPr>
        <b/>
        <sz val="11"/>
        <color theme="1"/>
        <rFont val="Arial"/>
        <family val="2"/>
      </rPr>
      <t>Hours Year 3</t>
    </r>
    <r>
      <rPr>
        <sz val="11"/>
        <color theme="1"/>
        <rFont val="Arial"/>
        <family val="2"/>
      </rPr>
      <t xml:space="preserve">: the number of teaching hours in the third year of the project
     - Column 5 - </t>
    </r>
    <r>
      <rPr>
        <b/>
        <sz val="11"/>
        <color theme="1"/>
        <rFont val="Arial"/>
        <family val="2"/>
      </rPr>
      <t>TOTAL HOURS</t>
    </r>
    <r>
      <rPr>
        <sz val="11"/>
        <color theme="1"/>
        <rFont val="Arial"/>
        <family val="2"/>
      </rPr>
      <t>: automatic calculation of the teaching hours in 3 years
After introducing and finalising the table, the calculator will indicate in cell H35 at the bottom of the sheet, the</t>
    </r>
    <r>
      <rPr>
        <b/>
        <sz val="11"/>
        <color theme="1"/>
        <rFont val="Arial"/>
        <family val="2"/>
      </rPr>
      <t xml:space="preserve"> EU Grant amount</t>
    </r>
    <r>
      <rPr>
        <sz val="11"/>
        <color theme="1"/>
        <rFont val="Arial"/>
        <family val="2"/>
      </rPr>
      <t xml:space="preserve"> based on the lump sum defined in the Work Programme.
</t>
    </r>
    <r>
      <rPr>
        <b/>
        <sz val="11"/>
        <color theme="1"/>
        <rFont val="Arial"/>
        <family val="2"/>
      </rPr>
      <t xml:space="preserve">VERY IMPORTANT: </t>
    </r>
    <r>
      <rPr>
        <sz val="11"/>
        <color theme="1"/>
        <rFont val="Arial"/>
        <family val="2"/>
      </rPr>
      <t xml:space="preserve">please insert the lump sum amount as determined in this calculator in Part A (‘edit e-forms’) of your proposal, under Section 3 – Budget. </t>
    </r>
    <r>
      <rPr>
        <b/>
        <sz val="11"/>
        <color theme="1"/>
        <rFont val="Arial"/>
        <family val="2"/>
      </rPr>
      <t xml:space="preserve">Please double-check the budget requested in Part A, section 3 - Budget is the same as the lump sum calculated in this calculator.  
</t>
    </r>
    <r>
      <rPr>
        <sz val="11"/>
        <color theme="1"/>
        <rFont val="Arial"/>
        <family val="2"/>
      </rPr>
      <t xml:space="preserve">
</t>
    </r>
  </si>
  <si>
    <t>3. The calculated grant amount.</t>
  </si>
  <si>
    <t>Automatically, based on the total of teaching hours, the selected country and the chosen topic, the calculated grant is shown in cell H35 (of the sheet Calculator Teaching Hours).</t>
  </si>
  <si>
    <t>Make sure you fill in this amount in the budget of your proposal before submitting.</t>
  </si>
  <si>
    <t>Submitting a proposal when the amount of the budget of that proposal is not the same as the grant amount calculated in this document,
will make your proposal ineligible.</t>
  </si>
  <si>
    <t>X
X
X</t>
  </si>
  <si>
    <t>The panel below will be activated once the topic and the country will be defined.</t>
  </si>
  <si>
    <t>XXXXXXXXXXXX</t>
  </si>
  <si>
    <t>XXX</t>
  </si>
  <si>
    <t>The topic you are applying for:</t>
  </si>
  <si>
    <t>Please, choose the topic you are applying for</t>
  </si>
  <si>
    <t>The country of the applicant of the proposal:</t>
  </si>
  <si>
    <t>Please, select the country of the applicant</t>
  </si>
  <si>
    <t>Y1</t>
  </si>
  <si>
    <t>Y2</t>
  </si>
  <si>
    <t>Y3</t>
  </si>
  <si>
    <t>TOTAL</t>
  </si>
  <si>
    <t xml:space="preserve">The lump sum is calculated based on the total number of teaching hours. </t>
  </si>
  <si>
    <t xml:space="preserve">      Name of the Professor</t>
  </si>
  <si>
    <t>Hours
Year 1</t>
  </si>
  <si>
    <t>Hours
Year 2</t>
  </si>
  <si>
    <t>Hours
Year 3</t>
  </si>
  <si>
    <t>TOTAL
HOURS</t>
  </si>
  <si>
    <t>Prof 1</t>
  </si>
  <si>
    <t>Prof 2</t>
  </si>
  <si>
    <t>Prof 3</t>
  </si>
  <si>
    <t>Prof 4</t>
  </si>
  <si>
    <t>Prof 5</t>
  </si>
  <si>
    <t>Prof 6</t>
  </si>
  <si>
    <t>Prof 7</t>
  </si>
  <si>
    <t>Prof 8</t>
  </si>
  <si>
    <t>Prof 9</t>
  </si>
  <si>
    <t>Prof 10</t>
  </si>
  <si>
    <t>Prof 11</t>
  </si>
  <si>
    <t>Prof 12</t>
  </si>
  <si>
    <t>Prof 13</t>
  </si>
  <si>
    <t>Prof 14</t>
  </si>
  <si>
    <t>Prof 15</t>
  </si>
  <si>
    <t xml:space="preserve"> Total </t>
  </si>
  <si>
    <t>ISO</t>
  </si>
  <si>
    <t>Country</t>
  </si>
  <si>
    <t>270-300</t>
  </si>
  <si>
    <t>301-330</t>
  </si>
  <si>
    <t>331-360</t>
  </si>
  <si>
    <t>361-390</t>
  </si>
  <si>
    <t>391-420</t>
  </si>
  <si>
    <t>421-450</t>
  </si>
  <si>
    <t>451-480</t>
  </si>
  <si>
    <t>481-510</t>
  </si>
  <si>
    <t>511-540</t>
  </si>
  <si>
    <t>541-570</t>
  </si>
  <si>
    <t>571-600</t>
  </si>
  <si>
    <t>601-630</t>
  </si>
  <si>
    <t>631-660</t>
  </si>
  <si>
    <t>661-690</t>
  </si>
  <si>
    <t>691-720</t>
  </si>
  <si>
    <t>721-750</t>
  </si>
  <si>
    <t>&gt;750</t>
  </si>
  <si>
    <t>Group</t>
  </si>
  <si>
    <t>BG</t>
  </si>
  <si>
    <t>Bulgaria</t>
  </si>
  <si>
    <t>LI</t>
  </si>
  <si>
    <t>Liechtenstein</t>
  </si>
  <si>
    <t>MK</t>
  </si>
  <si>
    <t>Republic of North Macedonia</t>
  </si>
  <si>
    <t>RO</t>
  </si>
  <si>
    <t>Romania</t>
  </si>
  <si>
    <t>RS</t>
  </si>
  <si>
    <t>Serbia</t>
  </si>
  <si>
    <t>HR</t>
  </si>
  <si>
    <t>Croatia</t>
  </si>
  <si>
    <t>LV</t>
  </si>
  <si>
    <t>Latvia</t>
  </si>
  <si>
    <t>TR</t>
  </si>
  <si>
    <t>Turkey</t>
  </si>
  <si>
    <t>CZ</t>
  </si>
  <si>
    <t>Czech Republic</t>
  </si>
  <si>
    <t>EE</t>
  </si>
  <si>
    <t>Estonia</t>
  </si>
  <si>
    <t>HU</t>
  </si>
  <si>
    <t>Hungary</t>
  </si>
  <si>
    <t>LT</t>
  </si>
  <si>
    <t>Lithuania</t>
  </si>
  <si>
    <t>PL</t>
  </si>
  <si>
    <t>Poland</t>
  </si>
  <si>
    <t>SK</t>
  </si>
  <si>
    <t>Slovakia</t>
  </si>
  <si>
    <t>EL</t>
  </si>
  <si>
    <t>Greece</t>
  </si>
  <si>
    <t>MT</t>
  </si>
  <si>
    <t>Malta</t>
  </si>
  <si>
    <t>PT</t>
  </si>
  <si>
    <t>Portugal</t>
  </si>
  <si>
    <t>SI</t>
  </si>
  <si>
    <t>Slovenia</t>
  </si>
  <si>
    <t>CY</t>
  </si>
  <si>
    <t>Cyprus</t>
  </si>
  <si>
    <t>IS</t>
  </si>
  <si>
    <t>Iceland</t>
  </si>
  <si>
    <t>IT</t>
  </si>
  <si>
    <t>Italy</t>
  </si>
  <si>
    <t>ES</t>
  </si>
  <si>
    <t>Spain</t>
  </si>
  <si>
    <t>FI</t>
  </si>
  <si>
    <t>Finland</t>
  </si>
  <si>
    <t>FR</t>
  </si>
  <si>
    <t>France</t>
  </si>
  <si>
    <t>IE</t>
  </si>
  <si>
    <t>Ireland</t>
  </si>
  <si>
    <t>UK</t>
  </si>
  <si>
    <t>United Kingdom</t>
  </si>
  <si>
    <t>AT</t>
  </si>
  <si>
    <t>Austria</t>
  </si>
  <si>
    <t>BE</t>
  </si>
  <si>
    <t>Belgium</t>
  </si>
  <si>
    <t>DK</t>
  </si>
  <si>
    <t>Denmark</t>
  </si>
  <si>
    <t>DE</t>
  </si>
  <si>
    <t>Germany</t>
  </si>
  <si>
    <t>LU</t>
  </si>
  <si>
    <t>Luxembourg</t>
  </si>
  <si>
    <t>NL</t>
  </si>
  <si>
    <t>Netherlands</t>
  </si>
  <si>
    <t>NO</t>
  </si>
  <si>
    <t>Norway</t>
  </si>
  <si>
    <t>SE</t>
  </si>
  <si>
    <t>Sweden</t>
  </si>
  <si>
    <t>AG</t>
  </si>
  <si>
    <t>Antigua and Barbuda</t>
  </si>
  <si>
    <t>BB</t>
  </si>
  <si>
    <t>Barbados</t>
  </si>
  <si>
    <t>CL</t>
  </si>
  <si>
    <t>Chile</t>
  </si>
  <si>
    <t>LY</t>
  </si>
  <si>
    <t>Libya</t>
  </si>
  <si>
    <t>MX</t>
  </si>
  <si>
    <t>Mexico</t>
  </si>
  <si>
    <t>KN</t>
  </si>
  <si>
    <t>Saint Kitts and Nevis</t>
  </si>
  <si>
    <t>§§</t>
  </si>
  <si>
    <t>OTHER COUNTIRES</t>
  </si>
  <si>
    <t>BH</t>
  </si>
  <si>
    <t>Bahrain</t>
  </si>
  <si>
    <t>RU</t>
  </si>
  <si>
    <t>Russian Federation</t>
  </si>
  <si>
    <t>TT</t>
  </si>
  <si>
    <t>Trinidad and Tobago</t>
  </si>
  <si>
    <t>GQ</t>
  </si>
  <si>
    <t>Equatorial Guinea</t>
  </si>
  <si>
    <t>IL</t>
  </si>
  <si>
    <t>Israel</t>
  </si>
  <si>
    <t>OM</t>
  </si>
  <si>
    <t>Oman</t>
  </si>
  <si>
    <t>SA</t>
  </si>
  <si>
    <t>Saudi Arabia</t>
  </si>
  <si>
    <t>SC</t>
  </si>
  <si>
    <t>Seychelles</t>
  </si>
  <si>
    <t>KR</t>
  </si>
  <si>
    <t>Korea, Republic of</t>
  </si>
  <si>
    <t>NZ</t>
  </si>
  <si>
    <t>New-Zealand</t>
  </si>
  <si>
    <t>JP</t>
  </si>
  <si>
    <t>Japan</t>
  </si>
  <si>
    <t>AU</t>
  </si>
  <si>
    <t>Australia</t>
  </si>
  <si>
    <t>BN</t>
  </si>
  <si>
    <t>Brunei</t>
  </si>
  <si>
    <t>CA</t>
  </si>
  <si>
    <t>Canada</t>
  </si>
  <si>
    <t>HK</t>
  </si>
  <si>
    <t>Hong Kong</t>
  </si>
  <si>
    <t>KW</t>
  </si>
  <si>
    <t>Kuwait</t>
  </si>
  <si>
    <t>QA</t>
  </si>
  <si>
    <t>Qatar</t>
  </si>
  <si>
    <t>SG</t>
  </si>
  <si>
    <t>Singapore</t>
  </si>
  <si>
    <t>CH</t>
  </si>
  <si>
    <t>Switzerland</t>
  </si>
  <si>
    <t>AE</t>
  </si>
  <si>
    <t>United Arab Emirates</t>
  </si>
  <si>
    <t>US</t>
  </si>
  <si>
    <t>United States of America</t>
  </si>
  <si>
    <t>120-150</t>
  </si>
  <si>
    <t>151-180</t>
  </si>
  <si>
    <t>181-210</t>
  </si>
  <si>
    <t>211-240</t>
  </si>
  <si>
    <t>241-270</t>
  </si>
  <si>
    <t>271-300</t>
  </si>
  <si>
    <t>&gt;360</t>
  </si>
  <si>
    <t>&gt;241</t>
  </si>
  <si>
    <t>Actions</t>
  </si>
  <si>
    <t>MinimumTeachingHours</t>
  </si>
  <si>
    <t>CCM2</t>
  </si>
  <si>
    <t>Name</t>
  </si>
  <si>
    <t>Label</t>
  </si>
  <si>
    <t xml:space="preserve"> </t>
  </si>
  <si>
    <t>Modules</t>
  </si>
  <si>
    <t>AF</t>
  </si>
  <si>
    <t>Afghanistan</t>
  </si>
  <si>
    <t>Afghanistan (AF)</t>
  </si>
  <si>
    <t>Chairs</t>
  </si>
  <si>
    <t>AX</t>
  </si>
  <si>
    <t>Åland islands</t>
  </si>
  <si>
    <t>Åland islands (AX)</t>
  </si>
  <si>
    <t>Learning EU Initiatives</t>
  </si>
  <si>
    <t>AL</t>
  </si>
  <si>
    <t>Albania</t>
  </si>
  <si>
    <t>Albania (AL)</t>
  </si>
  <si>
    <t>DZ</t>
  </si>
  <si>
    <t>Algeria</t>
  </si>
  <si>
    <t>Algeria (DZ)</t>
  </si>
  <si>
    <t>AS</t>
  </si>
  <si>
    <t>American Samoa</t>
  </si>
  <si>
    <t>American Samoa (AS)</t>
  </si>
  <si>
    <t>AD</t>
  </si>
  <si>
    <t>Andorra</t>
  </si>
  <si>
    <t>Andorra (AD)</t>
  </si>
  <si>
    <t>AO</t>
  </si>
  <si>
    <t>Angola</t>
  </si>
  <si>
    <t>Angola (AO)</t>
  </si>
  <si>
    <t>AI</t>
  </si>
  <si>
    <t>Anguilla</t>
  </si>
  <si>
    <t>Anguilla (AI)</t>
  </si>
  <si>
    <t>AQ</t>
  </si>
  <si>
    <t>Antarctica</t>
  </si>
  <si>
    <t>Antarctica (AQ)</t>
  </si>
  <si>
    <t>Antigua and Barbuda (AG)</t>
  </si>
  <si>
    <t>AR</t>
  </si>
  <si>
    <t>Argentina</t>
  </si>
  <si>
    <t>Argentina (AR)</t>
  </si>
  <si>
    <t>AM</t>
  </si>
  <si>
    <t>Armenia</t>
  </si>
  <si>
    <t>Armenia (AM)</t>
  </si>
  <si>
    <t>AW</t>
  </si>
  <si>
    <t>Aruba</t>
  </si>
  <si>
    <t>Aruba (AW)</t>
  </si>
  <si>
    <t>Australia (AU)</t>
  </si>
  <si>
    <t>Austria (AT)</t>
  </si>
  <si>
    <t>AZ</t>
  </si>
  <si>
    <t>Azerbaijan</t>
  </si>
  <si>
    <t>Azerbaijan (AZ)</t>
  </si>
  <si>
    <t>X2</t>
  </si>
  <si>
    <t>Azores</t>
  </si>
  <si>
    <t>Azores (X2)</t>
  </si>
  <si>
    <t>BS</t>
  </si>
  <si>
    <t>Bahamas</t>
  </si>
  <si>
    <t>Bahamas (BS)</t>
  </si>
  <si>
    <t>Bahrain (BH)</t>
  </si>
  <si>
    <t>BD</t>
  </si>
  <si>
    <t>Bangladesh</t>
  </si>
  <si>
    <t>Bangladesh (BD)</t>
  </si>
  <si>
    <t>Barbados (BB)</t>
  </si>
  <si>
    <t>BY</t>
  </si>
  <si>
    <t>Belarus</t>
  </si>
  <si>
    <t>Belarus (BY)</t>
  </si>
  <si>
    <t>Belgium (BE)</t>
  </si>
  <si>
    <t>BZ</t>
  </si>
  <si>
    <t>Belize</t>
  </si>
  <si>
    <t>Belize (BZ)</t>
  </si>
  <si>
    <t>BJ</t>
  </si>
  <si>
    <t>Benin</t>
  </si>
  <si>
    <t>Benin (BJ)</t>
  </si>
  <si>
    <t>BM</t>
  </si>
  <si>
    <t>Bermuda</t>
  </si>
  <si>
    <t>Bermuda (BM)</t>
  </si>
  <si>
    <t>BT</t>
  </si>
  <si>
    <t>Bhutan</t>
  </si>
  <si>
    <t>Bhutan (BT)</t>
  </si>
  <si>
    <t>BO</t>
  </si>
  <si>
    <t>Bolivia</t>
  </si>
  <si>
    <t>Bolivia (BO)</t>
  </si>
  <si>
    <t>BQ</t>
  </si>
  <si>
    <t>Bonaire Sint Eustatius and Saba</t>
  </si>
  <si>
    <t>Bonaire Sint Eustatius and Saba (BQ)</t>
  </si>
  <si>
    <t>BA</t>
  </si>
  <si>
    <t>Bosnia and Herzegovina</t>
  </si>
  <si>
    <t>Bosnia and Herzegovina (BA)</t>
  </si>
  <si>
    <t>BW</t>
  </si>
  <si>
    <t>Botswana</t>
  </si>
  <si>
    <t>Botswana (BW)</t>
  </si>
  <si>
    <t>BV</t>
  </si>
  <si>
    <t>Bouvet Island</t>
  </si>
  <si>
    <t>Bouvet Island (BV)</t>
  </si>
  <si>
    <t>BR</t>
  </si>
  <si>
    <t>Brazil</t>
  </si>
  <si>
    <t>Brazil (BR)</t>
  </si>
  <si>
    <t>AB</t>
  </si>
  <si>
    <t>British Antarctic Territory</t>
  </si>
  <si>
    <t>British Antarctic Territory (AB)</t>
  </si>
  <si>
    <t>IO</t>
  </si>
  <si>
    <t>British Indian Ocean Territory</t>
  </si>
  <si>
    <t>British Indian Ocean Territory (IO)</t>
  </si>
  <si>
    <t>VG</t>
  </si>
  <si>
    <t>British Virgin Islands</t>
  </si>
  <si>
    <t>British Virgin Islands (VG)</t>
  </si>
  <si>
    <t>Brunei Darussalam</t>
  </si>
  <si>
    <t>Brunei Darussalam (BN)</t>
  </si>
  <si>
    <t>Bulgaria (BG)</t>
  </si>
  <si>
    <t>BF</t>
  </si>
  <si>
    <t>Burkina Faso</t>
  </si>
  <si>
    <t>Burkina Faso (BF)</t>
  </si>
  <si>
    <t>BI</t>
  </si>
  <si>
    <t>Burundi</t>
  </si>
  <si>
    <t>Burundi (BI)</t>
  </si>
  <si>
    <t>KH</t>
  </si>
  <si>
    <t>Cambodia</t>
  </si>
  <si>
    <t>Cambodia (KH)</t>
  </si>
  <si>
    <t>CM</t>
  </si>
  <si>
    <t>Cameroon</t>
  </si>
  <si>
    <t>Cameroon (CM)</t>
  </si>
  <si>
    <t>Canada (CA)</t>
  </si>
  <si>
    <t>X1</t>
  </si>
  <si>
    <t>Canary Islands</t>
  </si>
  <si>
    <t>Canary Islands (X1)</t>
  </si>
  <si>
    <t>CV</t>
  </si>
  <si>
    <t>Cape Verde</t>
  </si>
  <si>
    <t>Cape Verde (CV)</t>
  </si>
  <si>
    <t>KY</t>
  </si>
  <si>
    <t>Cayman Islands</t>
  </si>
  <si>
    <t>Cayman Islands (KY)</t>
  </si>
  <si>
    <t>CF</t>
  </si>
  <si>
    <t>Central African Republic</t>
  </si>
  <si>
    <t>Central African Republic (CF)</t>
  </si>
  <si>
    <t>XC</t>
  </si>
  <si>
    <t>Ceuta</t>
  </si>
  <si>
    <t>Ceuta (XC)</t>
  </si>
  <si>
    <t>TD</t>
  </si>
  <si>
    <t>Chad</t>
  </si>
  <si>
    <t>Chad (TD)</t>
  </si>
  <si>
    <t>Chile (CL)</t>
  </si>
  <si>
    <t>CN</t>
  </si>
  <si>
    <t>China (People's Republic of)</t>
  </si>
  <si>
    <t>China (People's Republic of) (CN)</t>
  </si>
  <si>
    <t>CX</t>
  </si>
  <si>
    <t>Christmas Island</t>
  </si>
  <si>
    <t>Christmas Island (CX)</t>
  </si>
  <si>
    <t>CP</t>
  </si>
  <si>
    <t>Clipperton</t>
  </si>
  <si>
    <t>Clipperton (CP)</t>
  </si>
  <si>
    <t>CC</t>
  </si>
  <si>
    <t>Cocos Islands (or Keeling Islands)</t>
  </si>
  <si>
    <t>Cocos Islands (or Keeling Islands) (CC)</t>
  </si>
  <si>
    <t>CO</t>
  </si>
  <si>
    <t>Colombia</t>
  </si>
  <si>
    <t>Colombia (CO)</t>
  </si>
  <si>
    <t>KM</t>
  </si>
  <si>
    <t>Comoros</t>
  </si>
  <si>
    <t>Comoros (KM)</t>
  </si>
  <si>
    <t>CG</t>
  </si>
  <si>
    <t>Congo</t>
  </si>
  <si>
    <t>Congo (CG)</t>
  </si>
  <si>
    <t>CD</t>
  </si>
  <si>
    <t>Congo (Democratic Republic of)</t>
  </si>
  <si>
    <t>Congo (Democratic Republic of) (CD)</t>
  </si>
  <si>
    <t>CK</t>
  </si>
  <si>
    <t>Cook Islands</t>
  </si>
  <si>
    <t>Cook Islands (CK)</t>
  </si>
  <si>
    <t>CR</t>
  </si>
  <si>
    <t>Costa Rica</t>
  </si>
  <si>
    <t>Costa Rica (CR)</t>
  </si>
  <si>
    <t>CI</t>
  </si>
  <si>
    <t>Cote d'Ivoire</t>
  </si>
  <si>
    <t>Cote d'Ivoire (CI)</t>
  </si>
  <si>
    <t>Croatia (HR)</t>
  </si>
  <si>
    <t>CU</t>
  </si>
  <si>
    <t>Cuba</t>
  </si>
  <si>
    <t>Cuba (CU)</t>
  </si>
  <si>
    <t>CW</t>
  </si>
  <si>
    <t>Curaçao</t>
  </si>
  <si>
    <t>Curaçao (CW)</t>
  </si>
  <si>
    <t>Cyprus (CY)</t>
  </si>
  <si>
    <t>Czechia</t>
  </si>
  <si>
    <t>Czechia (CZ)</t>
  </si>
  <si>
    <t>Denmark (DK)</t>
  </si>
  <si>
    <t>DJ</t>
  </si>
  <si>
    <t>Djibouti</t>
  </si>
  <si>
    <t>Djibouti (DJ)</t>
  </si>
  <si>
    <t>DM</t>
  </si>
  <si>
    <t>Dominica</t>
  </si>
  <si>
    <t>Dominica (DM)</t>
  </si>
  <si>
    <t>DO</t>
  </si>
  <si>
    <t>Dominican Republic</t>
  </si>
  <si>
    <t>Dominican Republic (DO)</t>
  </si>
  <si>
    <t>EC</t>
  </si>
  <si>
    <t>Ecuador</t>
  </si>
  <si>
    <t>Ecuador (EC)</t>
  </si>
  <si>
    <t>EG</t>
  </si>
  <si>
    <t>Egypt</t>
  </si>
  <si>
    <t>Egypt (EG)</t>
  </si>
  <si>
    <t>SV</t>
  </si>
  <si>
    <t>El Salvador</t>
  </si>
  <si>
    <t>El Salvador (SV)</t>
  </si>
  <si>
    <t>Equatorial Guinea (GQ)</t>
  </si>
  <si>
    <t>ER</t>
  </si>
  <si>
    <t>Eritrea</t>
  </si>
  <si>
    <t>Eritrea (ER)</t>
  </si>
  <si>
    <t>Estonia (EE)</t>
  </si>
  <si>
    <t>SZ</t>
  </si>
  <si>
    <t>Eswatini</t>
  </si>
  <si>
    <t>Eswatini (SZ)</t>
  </si>
  <si>
    <t>ET</t>
  </si>
  <si>
    <t>Ethiopia</t>
  </si>
  <si>
    <t>Ethiopia (ET)</t>
  </si>
  <si>
    <t>FK</t>
  </si>
  <si>
    <t>Falkland Islands</t>
  </si>
  <si>
    <t>Falkland Islands (FK)</t>
  </si>
  <si>
    <t>FO</t>
  </si>
  <si>
    <t>Faroe Islands</t>
  </si>
  <si>
    <t>Faroe Islands (FO)</t>
  </si>
  <si>
    <t>FJ</t>
  </si>
  <si>
    <t>Fiji</t>
  </si>
  <si>
    <t>Fiji (FJ)</t>
  </si>
  <si>
    <t>Finland (FI)</t>
  </si>
  <si>
    <t>France (FR)</t>
  </si>
  <si>
    <t>GF</t>
  </si>
  <si>
    <t>French Guiana</t>
  </si>
  <si>
    <t>French Guiana (GF)</t>
  </si>
  <si>
    <t>PF</t>
  </si>
  <si>
    <t>French Polynesia</t>
  </si>
  <si>
    <t>French Polynesia (PF)</t>
  </si>
  <si>
    <t>TF</t>
  </si>
  <si>
    <t>French Southern and Antarctic Lands</t>
  </si>
  <si>
    <t>French Southern and Antarctic Lands (TF)</t>
  </si>
  <si>
    <t>GA</t>
  </si>
  <si>
    <t>Gabon</t>
  </si>
  <si>
    <t>Gabon (GA)</t>
  </si>
  <si>
    <t>GM</t>
  </si>
  <si>
    <t>Gambia</t>
  </si>
  <si>
    <t>Gambia (GM)</t>
  </si>
  <si>
    <t>GE</t>
  </si>
  <si>
    <t>Georgia</t>
  </si>
  <si>
    <t>Georgia (GE)</t>
  </si>
  <si>
    <t>Germany (DE)</t>
  </si>
  <si>
    <t>GH</t>
  </si>
  <si>
    <t>Ghana</t>
  </si>
  <si>
    <t>Ghana (GH)</t>
  </si>
  <si>
    <t>GI</t>
  </si>
  <si>
    <t>Gibraltar</t>
  </si>
  <si>
    <t>Gibraltar (GI)</t>
  </si>
  <si>
    <t>GB</t>
  </si>
  <si>
    <t>Great Britain</t>
  </si>
  <si>
    <t>Great Britain (GB)</t>
  </si>
  <si>
    <t>Greece (EL)</t>
  </si>
  <si>
    <t>GR</t>
  </si>
  <si>
    <t>Greece - INACTIVE</t>
  </si>
  <si>
    <t>Greece - INACTIVE (GR)</t>
  </si>
  <si>
    <t>GL</t>
  </si>
  <si>
    <t>Greenland</t>
  </si>
  <si>
    <t>Greenland (GL)</t>
  </si>
  <si>
    <t>GD</t>
  </si>
  <si>
    <t>Grenada</t>
  </si>
  <si>
    <t>Grenada (GD)</t>
  </si>
  <si>
    <t>GP</t>
  </si>
  <si>
    <t>Guadeloupe</t>
  </si>
  <si>
    <t>Guadeloupe (GP)</t>
  </si>
  <si>
    <t>GU</t>
  </si>
  <si>
    <t>Guam</t>
  </si>
  <si>
    <t>Guam (GU)</t>
  </si>
  <si>
    <t>GT</t>
  </si>
  <si>
    <t>Guatemala</t>
  </si>
  <si>
    <t>Guatemala (GT)</t>
  </si>
  <si>
    <t>GG</t>
  </si>
  <si>
    <t>Guernsey</t>
  </si>
  <si>
    <t>Guernsey (GG)</t>
  </si>
  <si>
    <t>GN</t>
  </si>
  <si>
    <t>Guinea</t>
  </si>
  <si>
    <t>Guinea (GN)</t>
  </si>
  <si>
    <t>GW</t>
  </si>
  <si>
    <t>Guinea-Bissau</t>
  </si>
  <si>
    <t>Guinea-Bissau (GW)</t>
  </si>
  <si>
    <t>GY</t>
  </si>
  <si>
    <t>Guyana</t>
  </si>
  <si>
    <t>Guyana (GY)</t>
  </si>
  <si>
    <t>HT</t>
  </si>
  <si>
    <t>Haiti</t>
  </si>
  <si>
    <t>Haiti (HT)</t>
  </si>
  <si>
    <t>HM</t>
  </si>
  <si>
    <t>Heard Island and McDonald Islands</t>
  </si>
  <si>
    <t>Heard Island and McDonald Islands (HM)</t>
  </si>
  <si>
    <t>VA</t>
  </si>
  <si>
    <t>Holy See</t>
  </si>
  <si>
    <t>Holy See (VA)</t>
  </si>
  <si>
    <t>HN</t>
  </si>
  <si>
    <t>Honduras</t>
  </si>
  <si>
    <t>Honduras (HN)</t>
  </si>
  <si>
    <t>Hong Kong (HK)</t>
  </si>
  <si>
    <t>Hungary (HU)</t>
  </si>
  <si>
    <t>Iceland (IS)</t>
  </si>
  <si>
    <t>IN</t>
  </si>
  <si>
    <t>India</t>
  </si>
  <si>
    <t>India (IN)</t>
  </si>
  <si>
    <t>ID</t>
  </si>
  <si>
    <t>Indonesia</t>
  </si>
  <si>
    <t>Indonesia (ID)</t>
  </si>
  <si>
    <t>IR</t>
  </si>
  <si>
    <t>Iran (Islamic Republic of)</t>
  </si>
  <si>
    <t>Iran (Islamic Republic of) (IR)</t>
  </si>
  <si>
    <t>IQ</t>
  </si>
  <si>
    <t>Iraq</t>
  </si>
  <si>
    <t>Iraq (IQ)</t>
  </si>
  <si>
    <t>Ireland (IE)</t>
  </si>
  <si>
    <t>IM</t>
  </si>
  <si>
    <t>Isle of Man</t>
  </si>
  <si>
    <t>Isle of Man (IM)</t>
  </si>
  <si>
    <t>Israel (IL)</t>
  </si>
  <si>
    <t>Italy (IT)</t>
  </si>
  <si>
    <t>JM</t>
  </si>
  <si>
    <t>Jamaica</t>
  </si>
  <si>
    <t>Jamaica (JM)</t>
  </si>
  <si>
    <t>Japan (JP)</t>
  </si>
  <si>
    <t>JE</t>
  </si>
  <si>
    <t>Jersey</t>
  </si>
  <si>
    <t>Jersey (JE)</t>
  </si>
  <si>
    <t>JO</t>
  </si>
  <si>
    <t>Jordan</t>
  </si>
  <si>
    <t>Jordan (JO)</t>
  </si>
  <si>
    <t>KZ</t>
  </si>
  <si>
    <t>Kazakhstan</t>
  </si>
  <si>
    <t>Kazakhstan (KZ)</t>
  </si>
  <si>
    <t>KE</t>
  </si>
  <si>
    <t>Kenya</t>
  </si>
  <si>
    <t>Kenya (KE)</t>
  </si>
  <si>
    <t>KI</t>
  </si>
  <si>
    <t>Kiribati</t>
  </si>
  <si>
    <t>Kiribati (KI)</t>
  </si>
  <si>
    <t>KP</t>
  </si>
  <si>
    <t>Korea (Democratic People's Republic of)</t>
  </si>
  <si>
    <t>Korea (Democratic People's Republic of) (KP)</t>
  </si>
  <si>
    <t>Korea (Republic of)</t>
  </si>
  <si>
    <t>Korea (Republic of) (KR)</t>
  </si>
  <si>
    <t>XK</t>
  </si>
  <si>
    <t>Kosovo * UN resolution</t>
  </si>
  <si>
    <t>Kosovo * UN resolution (XK)</t>
  </si>
  <si>
    <t>Kuwait (KW)</t>
  </si>
  <si>
    <t>KG</t>
  </si>
  <si>
    <t>Kyrgyzstan</t>
  </si>
  <si>
    <t>Kyrgyzstan (KG)</t>
  </si>
  <si>
    <t>LA</t>
  </si>
  <si>
    <t>Lao (People's Democratic Republic)</t>
  </si>
  <si>
    <t>Lao (People's Democratic Republic) (LA)</t>
  </si>
  <si>
    <t>Latvia (LV)</t>
  </si>
  <si>
    <t>LB</t>
  </si>
  <si>
    <t>Lebanon</t>
  </si>
  <si>
    <t>Lebanon (LB)</t>
  </si>
  <si>
    <t>LS</t>
  </si>
  <si>
    <t>Lesotho</t>
  </si>
  <si>
    <t>Lesotho (LS)</t>
  </si>
  <si>
    <t>LR</t>
  </si>
  <si>
    <t>Liberia</t>
  </si>
  <si>
    <t>Liberia (LR)</t>
  </si>
  <si>
    <t>Libya (LY)</t>
  </si>
  <si>
    <t>Liechtenstein (LI)</t>
  </si>
  <si>
    <t>Lithuania (LT)</t>
  </si>
  <si>
    <t>Luxembourg (LU)</t>
  </si>
  <si>
    <t>MO</t>
  </si>
  <si>
    <t>Macao</t>
  </si>
  <si>
    <t>Macao (MO)</t>
  </si>
  <si>
    <t>MG</t>
  </si>
  <si>
    <t>Madagascar</t>
  </si>
  <si>
    <t>Madagascar (MG)</t>
  </si>
  <si>
    <t>X3</t>
  </si>
  <si>
    <t>Madeira</t>
  </si>
  <si>
    <t>Madeira (X3)</t>
  </si>
  <si>
    <t>MW</t>
  </si>
  <si>
    <t>Malawi</t>
  </si>
  <si>
    <t>Malawi (MW)</t>
  </si>
  <si>
    <t>MY</t>
  </si>
  <si>
    <t>Malaysia</t>
  </si>
  <si>
    <t>Malaysia (MY)</t>
  </si>
  <si>
    <t>MV</t>
  </si>
  <si>
    <t>Maldives</t>
  </si>
  <si>
    <t>Maldives (MV)</t>
  </si>
  <si>
    <t>ML</t>
  </si>
  <si>
    <t>Mali</t>
  </si>
  <si>
    <t>Mali (ML)</t>
  </si>
  <si>
    <t>Malta (MT)</t>
  </si>
  <si>
    <t>MH</t>
  </si>
  <si>
    <t>Marshall Islands</t>
  </si>
  <si>
    <t>Marshall Islands (MH)</t>
  </si>
  <si>
    <t>MQ</t>
  </si>
  <si>
    <t>Martinique </t>
  </si>
  <si>
    <t>Martinique  (MQ)</t>
  </si>
  <si>
    <t>MR</t>
  </si>
  <si>
    <t>Mauritania</t>
  </si>
  <si>
    <t>Mauritania (MR)</t>
  </si>
  <si>
    <t>MU</t>
  </si>
  <si>
    <t>Mauritius</t>
  </si>
  <si>
    <t>Mauritius (MU)</t>
  </si>
  <si>
    <t>YT</t>
  </si>
  <si>
    <t>Mayotte</t>
  </si>
  <si>
    <t>Mayotte (YT)</t>
  </si>
  <si>
    <t>XL</t>
  </si>
  <si>
    <t>Melilla</t>
  </si>
  <si>
    <t>Melilla (XL)</t>
  </si>
  <si>
    <t>Mexico (MX)</t>
  </si>
  <si>
    <t>FM</t>
  </si>
  <si>
    <t>Micronesia (Federated States of)</t>
  </si>
  <si>
    <t>Micronesia (Federated States of) (FM)</t>
  </si>
  <si>
    <t>MD</t>
  </si>
  <si>
    <t>Moldova (Republic of)</t>
  </si>
  <si>
    <t>Moldova (Republic of) (MD)</t>
  </si>
  <si>
    <t>MC</t>
  </si>
  <si>
    <t>Monaco</t>
  </si>
  <si>
    <t>Monaco (MC)</t>
  </si>
  <si>
    <t>MN</t>
  </si>
  <si>
    <t>Mongolia</t>
  </si>
  <si>
    <t>Mongolia (MN)</t>
  </si>
  <si>
    <t>ME</t>
  </si>
  <si>
    <t>Montenegro</t>
  </si>
  <si>
    <t>Montenegro (ME)</t>
  </si>
  <si>
    <t>XM</t>
  </si>
  <si>
    <t>Montenegro (XM)</t>
  </si>
  <si>
    <t>MS</t>
  </si>
  <si>
    <t>Montserrat</t>
  </si>
  <si>
    <t>Montserrat (MS)</t>
  </si>
  <si>
    <t>MA</t>
  </si>
  <si>
    <t>Morocco</t>
  </si>
  <si>
    <t>Morocco (MA)</t>
  </si>
  <si>
    <t>MZ</t>
  </si>
  <si>
    <t>Mozambique</t>
  </si>
  <si>
    <t>Mozambique (MZ)</t>
  </si>
  <si>
    <t>MM</t>
  </si>
  <si>
    <t>Myanmar</t>
  </si>
  <si>
    <t>Myanmar (MM)</t>
  </si>
  <si>
    <t>NA</t>
  </si>
  <si>
    <t>Namibia</t>
  </si>
  <si>
    <t>Namibia (NA)</t>
  </si>
  <si>
    <t>NR</t>
  </si>
  <si>
    <t>Nauru</t>
  </si>
  <si>
    <t>Nauru (NR)</t>
  </si>
  <si>
    <t>NP</t>
  </si>
  <si>
    <t>Nepal</t>
  </si>
  <si>
    <t>Nepal (NP)</t>
  </si>
  <si>
    <t>Netherlands (NL)</t>
  </si>
  <si>
    <t>AN</t>
  </si>
  <si>
    <t>Netherlands Antilles</t>
  </si>
  <si>
    <t>Netherlands Antilles (AN)</t>
  </si>
  <si>
    <t>NC</t>
  </si>
  <si>
    <t>New Caledonia</t>
  </si>
  <si>
    <t>New Caledonia (NC)</t>
  </si>
  <si>
    <t>New Zealand</t>
  </si>
  <si>
    <t>New Zealand (NZ)</t>
  </si>
  <si>
    <t>NI</t>
  </si>
  <si>
    <t>Nicaragua</t>
  </si>
  <si>
    <t>Nicaragua (NI)</t>
  </si>
  <si>
    <t>NE</t>
  </si>
  <si>
    <t>Niger</t>
  </si>
  <si>
    <t>Niger (NE)</t>
  </si>
  <si>
    <t>NG</t>
  </si>
  <si>
    <t>Nigeria</t>
  </si>
  <si>
    <t>Nigeria (NG)</t>
  </si>
  <si>
    <t>NU</t>
  </si>
  <si>
    <t>Niue</t>
  </si>
  <si>
    <t>Niue (NU)</t>
  </si>
  <si>
    <t>NF</t>
  </si>
  <si>
    <t>Norfolk Island</t>
  </si>
  <si>
    <t>Norfolk Island (NF)</t>
  </si>
  <si>
    <t>North Macedonia</t>
  </si>
  <si>
    <t>North Macedonia (MK)</t>
  </si>
  <si>
    <t>MP</t>
  </si>
  <si>
    <t>Northern Mariana Islands</t>
  </si>
  <si>
    <t>Northern Mariana Islands (MP)</t>
  </si>
  <si>
    <t>X4</t>
  </si>
  <si>
    <t>Northern part of Cyprus</t>
  </si>
  <si>
    <t>Northern part of Cyprus (X4)</t>
  </si>
  <si>
    <t>Norway (NO)</t>
  </si>
  <si>
    <t>Oman (OM)</t>
  </si>
  <si>
    <t>PK</t>
  </si>
  <si>
    <t>Pakistan</t>
  </si>
  <si>
    <t>Pakistan (PK)</t>
  </si>
  <si>
    <t>PW</t>
  </si>
  <si>
    <t>Palau</t>
  </si>
  <si>
    <t>Palau (PW)</t>
  </si>
  <si>
    <t>PS</t>
  </si>
  <si>
    <t>Palestine</t>
  </si>
  <si>
    <t>Palestine (PS)</t>
  </si>
  <si>
    <t>PA</t>
  </si>
  <si>
    <t>Panama</t>
  </si>
  <si>
    <t>Panama (PA)</t>
  </si>
  <si>
    <t>PG</t>
  </si>
  <si>
    <t>Papua New Guinea</t>
  </si>
  <si>
    <t>Papua New Guinea (PG)</t>
  </si>
  <si>
    <t>PY</t>
  </si>
  <si>
    <t>Paraguay</t>
  </si>
  <si>
    <t>Paraguay (PY)</t>
  </si>
  <si>
    <t>PE</t>
  </si>
  <si>
    <t>Peru</t>
  </si>
  <si>
    <t>Peru (PE)</t>
  </si>
  <si>
    <t>PH</t>
  </si>
  <si>
    <t>Philippines</t>
  </si>
  <si>
    <t>Philippines (PH)</t>
  </si>
  <si>
    <t>PN</t>
  </si>
  <si>
    <t>Pitcairn Islands</t>
  </si>
  <si>
    <t>Pitcairn Islands (PN)</t>
  </si>
  <si>
    <t>Poland (PL)</t>
  </si>
  <si>
    <t>Portugal (PT)</t>
  </si>
  <si>
    <t>PR</t>
  </si>
  <si>
    <t>Puerto Rico</t>
  </si>
  <si>
    <t>Puerto Rico (PR)</t>
  </si>
  <si>
    <t>Qatar (QA)</t>
  </si>
  <si>
    <t>RE</t>
  </si>
  <si>
    <t>Réunion</t>
  </si>
  <si>
    <t>Réunion (RE)</t>
  </si>
  <si>
    <t>Romania (RO)</t>
  </si>
  <si>
    <t>Russian Federation (RU)</t>
  </si>
  <si>
    <t>RW</t>
  </si>
  <si>
    <t>Rwanda</t>
  </si>
  <si>
    <t>Rwanda (RW)</t>
  </si>
  <si>
    <t>BL</t>
  </si>
  <si>
    <t>Saint Barthélemy</t>
  </si>
  <si>
    <t>Saint Barthélemy (BL)</t>
  </si>
  <si>
    <t>SH</t>
  </si>
  <si>
    <t>Saint Helena</t>
  </si>
  <si>
    <t>Saint Helena (SH)</t>
  </si>
  <si>
    <t>MF</t>
  </si>
  <si>
    <t>Saint Martin (french part)</t>
  </si>
  <si>
    <t>Saint Martin (french part) (MF)</t>
  </si>
  <si>
    <t>PM</t>
  </si>
  <si>
    <t>Saint Pierre and Miquelon</t>
  </si>
  <si>
    <t>Saint Pierre and Miquelon (PM)</t>
  </si>
  <si>
    <t>WS</t>
  </si>
  <si>
    <t>Samoa</t>
  </si>
  <si>
    <t>Samoa (WS)</t>
  </si>
  <si>
    <t>SM</t>
  </si>
  <si>
    <t>San Marino</t>
  </si>
  <si>
    <t>San Marino (SM)</t>
  </si>
  <si>
    <t>ST</t>
  </si>
  <si>
    <t>Sao Tome and Principe</t>
  </si>
  <si>
    <t>Sao Tome and Principe (ST)</t>
  </si>
  <si>
    <t>Saudi Arabia (SA)</t>
  </si>
  <si>
    <t>SN</t>
  </si>
  <si>
    <t>Senegal</t>
  </si>
  <si>
    <t>Senegal (SN)</t>
  </si>
  <si>
    <t>Serbia (RS)</t>
  </si>
  <si>
    <t>XS</t>
  </si>
  <si>
    <t>Serbia (XS)</t>
  </si>
  <si>
    <t>CS</t>
  </si>
  <si>
    <t>Serbia and Montenegro</t>
  </si>
  <si>
    <t>Serbia and Montenegro (CS)</t>
  </si>
  <si>
    <t>YU</t>
  </si>
  <si>
    <t>Serbia and Montenegro (YU)</t>
  </si>
  <si>
    <t>Seychelles (SC)</t>
  </si>
  <si>
    <t>SL</t>
  </si>
  <si>
    <t>Sierra Leone</t>
  </si>
  <si>
    <t>Sierra Leone (SL)</t>
  </si>
  <si>
    <t>Singapore (SG)</t>
  </si>
  <si>
    <t>SX</t>
  </si>
  <si>
    <t>Sint Maarten (dutch part)</t>
  </si>
  <si>
    <t>Sint Maarten (dutch part) (SX)</t>
  </si>
  <si>
    <t>Slovakia (SK)</t>
  </si>
  <si>
    <t>Slovenia (SI)</t>
  </si>
  <si>
    <t>SB</t>
  </si>
  <si>
    <t>Solomon Islands</t>
  </si>
  <si>
    <t>Solomon Islands (SB)</t>
  </si>
  <si>
    <t>SO</t>
  </si>
  <si>
    <t>Somalia</t>
  </si>
  <si>
    <t>Somalia (SO)</t>
  </si>
  <si>
    <t>ZA</t>
  </si>
  <si>
    <t>South Africa</t>
  </si>
  <si>
    <t>South Africa (ZA)</t>
  </si>
  <si>
    <t>GS</t>
  </si>
  <si>
    <t>South Georgia and South Sandwich Islands</t>
  </si>
  <si>
    <t>South Georgia and South Sandwich Islands (GS)</t>
  </si>
  <si>
    <t>SS</t>
  </si>
  <si>
    <t>South Sudan</t>
  </si>
  <si>
    <t>South Sudan (SS)</t>
  </si>
  <si>
    <t>Spain (ES)</t>
  </si>
  <si>
    <t>LK</t>
  </si>
  <si>
    <t>Sri Lanka</t>
  </si>
  <si>
    <t>Sri Lanka (LK)</t>
  </si>
  <si>
    <t>St Kitts and Nevis</t>
  </si>
  <si>
    <t>St Kitts and Nevis (KN)</t>
  </si>
  <si>
    <t>LC</t>
  </si>
  <si>
    <t>St Lucia</t>
  </si>
  <si>
    <t>St Lucia (LC)</t>
  </si>
  <si>
    <t>VC</t>
  </si>
  <si>
    <t>St Vincent and the Grenadines</t>
  </si>
  <si>
    <t>St Vincent and the Grenadines (VC)</t>
  </si>
  <si>
    <t>SD</t>
  </si>
  <si>
    <t>Sudan</t>
  </si>
  <si>
    <t>Sudan (SD)</t>
  </si>
  <si>
    <t>SR</t>
  </si>
  <si>
    <t>Suriname</t>
  </si>
  <si>
    <t>Suriname (SR)</t>
  </si>
  <si>
    <t>SJ</t>
  </si>
  <si>
    <t>Svalbard and Jan Mayen</t>
  </si>
  <si>
    <t>Svalbard and Jan Mayen (SJ)</t>
  </si>
  <si>
    <t>Sweden (SE)</t>
  </si>
  <si>
    <t>Switzerland (CH)</t>
  </si>
  <si>
    <t>SY</t>
  </si>
  <si>
    <t>Syria</t>
  </si>
  <si>
    <t>Syria (SY)</t>
  </si>
  <si>
    <t>TW</t>
  </si>
  <si>
    <t>Taiwan</t>
  </si>
  <si>
    <t>Taiwan (TW)</t>
  </si>
  <si>
    <t>TJ</t>
  </si>
  <si>
    <t>Tajikistan</t>
  </si>
  <si>
    <t>Tajikistan (TJ)</t>
  </si>
  <si>
    <t>TZ</t>
  </si>
  <si>
    <t>Tanzania (United Republic of)</t>
  </si>
  <si>
    <t>Tanzania (United Republic of) (TZ)</t>
  </si>
  <si>
    <t>TH</t>
  </si>
  <si>
    <t>Thailand</t>
  </si>
  <si>
    <t>Thailand (TH)</t>
  </si>
  <si>
    <t>TL</t>
  </si>
  <si>
    <t>Timor Leste</t>
  </si>
  <si>
    <t>Timor Leste (TL)</t>
  </si>
  <si>
    <t>TP</t>
  </si>
  <si>
    <t>Timor Leste (TP)</t>
  </si>
  <si>
    <t>TG</t>
  </si>
  <si>
    <t>Togo</t>
  </si>
  <si>
    <t>Togo (TG)</t>
  </si>
  <si>
    <t>TK</t>
  </si>
  <si>
    <t>Tokelau</t>
  </si>
  <si>
    <t>Tokelau (TK)</t>
  </si>
  <si>
    <t>TO</t>
  </si>
  <si>
    <t>Tonga</t>
  </si>
  <si>
    <t>Tonga (TO)</t>
  </si>
  <si>
    <t>Trinidad and Tobago (TT)</t>
  </si>
  <si>
    <t>TN</t>
  </si>
  <si>
    <t>Tunisia</t>
  </si>
  <si>
    <t>Tunisia (TN)</t>
  </si>
  <si>
    <t>Turkey (TR)</t>
  </si>
  <si>
    <t>TM</t>
  </si>
  <si>
    <t>Turkmenistan</t>
  </si>
  <si>
    <t>Turkmenistan (TM)</t>
  </si>
  <si>
    <t>TC</t>
  </si>
  <si>
    <t>Turks and Caicos Islands</t>
  </si>
  <si>
    <t>Turks and Caicos Islands (TC)</t>
  </si>
  <si>
    <t>TV</t>
  </si>
  <si>
    <t>Tuvalu</t>
  </si>
  <si>
    <t>Tuvalu (TV)</t>
  </si>
  <si>
    <t>UG</t>
  </si>
  <si>
    <t>Uganda</t>
  </si>
  <si>
    <t>Uganda (UG)</t>
  </si>
  <si>
    <t>UA</t>
  </si>
  <si>
    <t>Ukraine</t>
  </si>
  <si>
    <t>Ukraine (UA)</t>
  </si>
  <si>
    <t>N/A</t>
  </si>
  <si>
    <t>Undefined</t>
  </si>
  <si>
    <t>Undefined (N/A)</t>
  </si>
  <si>
    <t>United Arab Emirates (AE)</t>
  </si>
  <si>
    <t>United Kingdom (UK)</t>
  </si>
  <si>
    <t>United States</t>
  </si>
  <si>
    <t>United States (US)</t>
  </si>
  <si>
    <t>UM</t>
  </si>
  <si>
    <t>United States Minor outlying islands</t>
  </si>
  <si>
    <t>United States Minor outlying islands (UM)</t>
  </si>
  <si>
    <t>UY</t>
  </si>
  <si>
    <t>Uruguay</t>
  </si>
  <si>
    <t>Uruguay (UY)</t>
  </si>
  <si>
    <t>UZ</t>
  </si>
  <si>
    <t>Uzbekistan</t>
  </si>
  <si>
    <t>Uzbekistan (UZ)</t>
  </si>
  <si>
    <t>VU</t>
  </si>
  <si>
    <t>Vanuatu</t>
  </si>
  <si>
    <t>Vanuatu (VU)</t>
  </si>
  <si>
    <t>VE</t>
  </si>
  <si>
    <t>Venezuela</t>
  </si>
  <si>
    <t>Venezuela (VE)</t>
  </si>
  <si>
    <t>VN</t>
  </si>
  <si>
    <t>Vietnam</t>
  </si>
  <si>
    <t>Vietnam (VN)</t>
  </si>
  <si>
    <t>VI</t>
  </si>
  <si>
    <t>Virgin Islands (US)</t>
  </si>
  <si>
    <t>Virgin Islands (US) (VI)</t>
  </si>
  <si>
    <t>WF</t>
  </si>
  <si>
    <t>Wallis and Futuna</t>
  </si>
  <si>
    <t>Wallis and Futuna (WF)</t>
  </si>
  <si>
    <t>EH</t>
  </si>
  <si>
    <t>Western Sahara</t>
  </si>
  <si>
    <t>Western Sahara (EH)</t>
  </si>
  <si>
    <t>YE</t>
  </si>
  <si>
    <t>Yemen</t>
  </si>
  <si>
    <t>Yemen (YE)</t>
  </si>
  <si>
    <t>ZM</t>
  </si>
  <si>
    <t>Zambia</t>
  </si>
  <si>
    <t>Zambia (ZM)</t>
  </si>
  <si>
    <t>ZW</t>
  </si>
  <si>
    <t>Zimbabwe</t>
  </si>
  <si>
    <t>Zimbabwe (ZW)</t>
  </si>
  <si>
    <t>LabelLearningEU</t>
  </si>
  <si>
    <t>Instructions</t>
  </si>
  <si>
    <t xml:space="preserve">On the sheet entitled ‘Calculator Teaching Hours’, please first select the topic you are applying to from the drop-down menu (Modules, Chairs, or Learning EU Initiatives). Please double-check that you have selected the right topic for your project. 
Then select the country from the drop-down list. All the countries are listed alphabetically by their English name. Please double-check that the country selected is correct for your project.
For Learning EU initiatives applicants must be established in an EU Member State or third country associated to the Programme.
Once you have selected the topic and the country, the rest of the form will become available.
</t>
  </si>
  <si>
    <t>Submitting a proposal when the amount of the budget of that proposal is not the same as the grant amount calculated in this document,
might make your proposal ineligible.</t>
  </si>
  <si>
    <r>
      <t xml:space="preserve">This calculator is intended </t>
    </r>
    <r>
      <rPr>
        <b/>
        <sz val="11"/>
        <color theme="1"/>
        <rFont val="Arial"/>
        <family val="2"/>
      </rPr>
      <t>ONLY</t>
    </r>
    <r>
      <rPr>
        <sz val="11"/>
        <color theme="1"/>
        <rFont val="Arial"/>
        <family val="2"/>
      </rPr>
      <t xml:space="preserve"> if you are applying for a Jean Monnet </t>
    </r>
    <r>
      <rPr>
        <b/>
        <sz val="11"/>
        <color theme="1"/>
        <rFont val="Arial"/>
        <family val="2"/>
      </rPr>
      <t>Module,</t>
    </r>
    <r>
      <rPr>
        <sz val="11"/>
        <color theme="1"/>
        <rFont val="Arial"/>
        <family val="2"/>
      </rPr>
      <t xml:space="preserve"> a Jean Monnet </t>
    </r>
    <r>
      <rPr>
        <b/>
        <sz val="11"/>
        <color theme="1"/>
        <rFont val="Arial"/>
        <family val="2"/>
      </rPr>
      <t>Chair</t>
    </r>
    <r>
      <rPr>
        <sz val="11"/>
        <color theme="1"/>
        <rFont val="Arial"/>
        <family val="2"/>
      </rPr>
      <t xml:space="preserve"> or a Jean Monnet</t>
    </r>
    <r>
      <rPr>
        <b/>
        <sz val="11"/>
        <color theme="1"/>
        <rFont val="Arial"/>
        <family val="2"/>
      </rPr>
      <t xml:space="preserve"> Learning EU Initiatives</t>
    </r>
    <r>
      <rPr>
        <sz val="11"/>
        <color theme="1"/>
        <rFont val="Arial"/>
        <family val="2"/>
      </rPr>
      <t xml:space="preserve"> project. You can not use it for proposals in other Jean Monnet areas than Modules, Chairs, Learning EU Initiatives.
This calculator will help you identify the total EU Grant amount based on the lump sum per country that corresponds to the total number of teaching hours of your project as defined in the Work Programme. 
Please read these instructions carefully.</t>
    </r>
  </si>
  <si>
    <r>
      <t xml:space="preserve">     - Column 1 - </t>
    </r>
    <r>
      <rPr>
        <b/>
        <sz val="11"/>
        <color theme="1"/>
        <rFont val="Arial"/>
        <family val="2"/>
      </rPr>
      <t xml:space="preserve">Name of the professor: </t>
    </r>
    <r>
      <rPr>
        <sz val="11"/>
        <color theme="1"/>
        <rFont val="Arial"/>
        <family val="2"/>
      </rPr>
      <t xml:space="preserve">indicate the name of the concerned persons, one person per row (maximum 15 rows)
     - Column 2 - </t>
    </r>
    <r>
      <rPr>
        <b/>
        <sz val="11"/>
        <color theme="1"/>
        <rFont val="Arial"/>
        <family val="2"/>
      </rPr>
      <t>Hours Year 1</t>
    </r>
    <r>
      <rPr>
        <sz val="11"/>
        <color theme="1"/>
        <rFont val="Arial"/>
        <family val="2"/>
      </rPr>
      <t xml:space="preserve">: the number of teaching hours in the first year of the project
     - Column 3 - </t>
    </r>
    <r>
      <rPr>
        <b/>
        <sz val="11"/>
        <color theme="1"/>
        <rFont val="Arial"/>
        <family val="2"/>
      </rPr>
      <t>Hours Year 2</t>
    </r>
    <r>
      <rPr>
        <sz val="11"/>
        <color theme="1"/>
        <rFont val="Arial"/>
        <family val="2"/>
      </rPr>
      <t xml:space="preserve">: the number of teaching hours in the second year of the project
     - Column 4 - </t>
    </r>
    <r>
      <rPr>
        <b/>
        <sz val="11"/>
        <color theme="1"/>
        <rFont val="Arial"/>
        <family val="2"/>
      </rPr>
      <t>Hours Year 3</t>
    </r>
    <r>
      <rPr>
        <sz val="11"/>
        <color theme="1"/>
        <rFont val="Arial"/>
        <family val="2"/>
      </rPr>
      <t xml:space="preserve">: the number of teaching hours in the third year of the project
     - Column 5 - </t>
    </r>
    <r>
      <rPr>
        <b/>
        <sz val="11"/>
        <color theme="1"/>
        <rFont val="Arial"/>
        <family val="2"/>
      </rPr>
      <t>TOTAL HOURS</t>
    </r>
    <r>
      <rPr>
        <sz val="11"/>
        <color theme="1"/>
        <rFont val="Arial"/>
        <family val="2"/>
      </rPr>
      <t>: automatic calculation of the teaching hours in 3 years
After introducing and finalising the table, the calculator will indicate in cell H35 at the bottom of the sheet, the</t>
    </r>
    <r>
      <rPr>
        <b/>
        <sz val="11"/>
        <color theme="1"/>
        <rFont val="Arial"/>
        <family val="2"/>
      </rPr>
      <t xml:space="preserve"> EU Grant amount</t>
    </r>
    <r>
      <rPr>
        <sz val="11"/>
        <color theme="1"/>
        <rFont val="Arial"/>
        <family val="2"/>
      </rPr>
      <t xml:space="preserve"> based on the lump sum defined in the Work Programme.
</t>
    </r>
    <r>
      <rPr>
        <b/>
        <sz val="11"/>
        <color theme="1"/>
        <rFont val="Arial"/>
        <family val="2"/>
      </rPr>
      <t xml:space="preserve">VERY IMPORTANT: </t>
    </r>
    <r>
      <rPr>
        <sz val="11"/>
        <color theme="1"/>
        <rFont val="Arial"/>
        <family val="2"/>
      </rPr>
      <t xml:space="preserve">please insert the lump sum amount as determined in this calculator in Part A (‘edit e-forms’) of your proposal, under Section 3 – Budget. </t>
    </r>
    <r>
      <rPr>
        <b/>
        <sz val="11"/>
        <color theme="1"/>
        <rFont val="Arial"/>
        <family val="2"/>
      </rPr>
      <t>Please double-check the budget requested in Part A, section 3 - Budget is the same as the lump sum calculated in this calculator.</t>
    </r>
  </si>
  <si>
    <t>ListOfCountries</t>
  </si>
  <si>
    <t>OTHER COUNTRIES</t>
  </si>
  <si>
    <t>Czech Republic (CZ)</t>
  </si>
  <si>
    <t>Republic of North Macedonia (MK)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</si>
</sst>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1"/>
      <color theme="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sz val="11"/>
      <color theme="0"/>
      <name val="Calibri"/>
      <family val="2"/>
      <scheme val="minor"/>
    </font>
    <font>
      <sz val="11"/>
      <color theme="0"/>
      <name val="Calibri"/>
      <family val="2"/>
      <scheme val="minor"/>
    </font>
    <font>
      <sz val="11"/>
      <color theme="1"/>
      <name val="Arial"/>
      <family val="2"/>
    </font>
    <font>
      <sz val="9"/>
      <color rgb="FF595959"/>
      <name val="Arial"/>
      <family val="2"/>
    </font>
    <font>
      <b/>
      <sz val="9"/>
      <color rgb="FF595959"/>
      <name val="Arial"/>
      <family val="2"/>
    </font>
    <font>
      <sz val="10"/>
      <color rgb="FF595959"/>
      <name val="Arial"/>
      <family val="2"/>
    </font>
    <font>
      <b/>
      <sz val="10"/>
      <color rgb="FF595959"/>
      <name val="Arial"/>
      <family val="2"/>
    </font>
    <font>
      <b/>
      <sz val="9"/>
      <color theme="0"/>
      <name val="Arial"/>
      <family val="2"/>
    </font>
    <font>
      <sz val="9"/>
      <color theme="1"/>
      <name val="Arial"/>
      <family val="2"/>
    </font>
    <font>
      <sz val="11"/>
      <color theme="0" tint="-0.499984740745262"/>
      <name val="Arial"/>
      <family val="2"/>
    </font>
    <font>
      <sz val="11"/>
      <color theme="0"/>
      <name val="Arial"/>
      <family val="2"/>
    </font>
    <font>
      <b/>
      <sz val="15"/>
      <name val="Arial"/>
      <family val="2"/>
    </font>
    <font>
      <sz val="11"/>
      <color rgb="FFFF0000"/>
      <name val="Arial"/>
      <family val="2"/>
    </font>
    <font>
      <b/>
      <sz val="10"/>
      <color rgb="FF00B050"/>
      <name val="Arial"/>
      <family val="2"/>
    </font>
    <font>
      <sz val="11"/>
      <color rgb="FF00B050"/>
      <name val="Arial"/>
      <family val="2"/>
    </font>
    <font>
      <b/>
      <sz val="11"/>
      <color rgb="FF00B050"/>
      <name val="Arial"/>
      <family val="2"/>
    </font>
    <font>
      <b/>
      <sz val="18"/>
      <color theme="1"/>
      <name val="Arial"/>
      <family val="2"/>
    </font>
    <font>
      <b/>
      <sz val="18"/>
      <color theme="7" tint="0.79998168889431442"/>
      <name val="Arial"/>
      <family val="2"/>
    </font>
    <font>
      <b/>
      <sz val="15"/>
      <color theme="1"/>
      <name val="Arial Black"/>
      <family val="2"/>
    </font>
    <font>
      <b/>
      <sz val="11"/>
      <color theme="1"/>
      <name val="Arial"/>
      <family val="2"/>
    </font>
    <font>
      <sz val="15"/>
      <color theme="1"/>
      <name val="Wingdings"/>
      <charset val="2"/>
    </font>
    <font>
      <i/>
      <sz val="11"/>
      <color rgb="FF00B050"/>
      <name val="Arial"/>
      <family val="2"/>
    </font>
    <font>
      <sz val="11"/>
      <color theme="5"/>
      <name val="Arial"/>
      <family val="2"/>
    </font>
    <font>
      <sz val="11"/>
      <color rgb="FF00B050"/>
      <name val="Arial Black"/>
      <family val="2"/>
    </font>
    <font>
      <sz val="8"/>
      <color theme="0"/>
      <name val="Arial"/>
      <family val="2"/>
    </font>
    <font>
      <sz val="11"/>
      <color rgb="FF000000"/>
      <name val="Arial"/>
      <family val="2"/>
    </font>
    <font>
      <sz val="8"/>
      <name val="Arial"/>
      <family val="2"/>
    </font>
    <font>
      <sz val="9"/>
      <color rgb="FFFF0000"/>
      <name val="Arial"/>
      <family val="2"/>
    </font>
    <font>
      <i/>
      <sz val="8"/>
      <color theme="0" tint="-0.34998626667073579"/>
      <name val="Arial"/>
      <family val="2"/>
    </font>
  </fonts>
  <fills count="20">
    <fill>
      <patternFill patternType="none"/>
    </fill>
    <fill>
      <patternFill patternType="gray125"/>
    </fill>
    <fill>
      <patternFill patternType="solid">
        <fgColor rgb="FFD9D9D9"/>
        <bgColor indexed="64"/>
      </patternFill>
    </fill>
    <fill>
      <patternFill patternType="solid">
        <fgColor rgb="FFE6E6E6"/>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9" tint="0.39997558519241921"/>
        <bgColor indexed="65"/>
      </patternFill>
    </fill>
    <fill>
      <patternFill patternType="solid">
        <fgColor rgb="FF0070C0"/>
        <bgColor indexed="64"/>
      </patternFill>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s>
  <borders count="37">
    <border>
      <left/>
      <right/>
      <top/>
      <bottom/>
      <diagonal/>
    </border>
    <border>
      <left/>
      <right style="thick">
        <color rgb="FFA6A6A6"/>
      </right>
      <top/>
      <bottom style="thick">
        <color rgb="FFA6A6A6"/>
      </bottom>
      <diagonal/>
    </border>
    <border>
      <left style="thick">
        <color rgb="FFA6A6A6"/>
      </left>
      <right style="thick">
        <color rgb="FFA6A6A6"/>
      </right>
      <top/>
      <bottom style="thick">
        <color rgb="FFA6A6A6"/>
      </bottom>
      <diagonal/>
    </border>
    <border>
      <left style="thick">
        <color rgb="FFA6A6A6"/>
      </left>
      <right style="thick">
        <color rgb="FFA6A6A6"/>
      </right>
      <top style="thick">
        <color rgb="FFA6A6A6"/>
      </top>
      <bottom/>
      <diagonal/>
    </border>
    <border>
      <left style="medium">
        <color rgb="FFA6A6A6"/>
      </left>
      <right style="medium">
        <color rgb="FFA6A6A6"/>
      </right>
      <top style="medium">
        <color rgb="FFA6A6A6"/>
      </top>
      <bottom style="medium">
        <color rgb="FFA6A6A6"/>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A6A6A6"/>
      </left>
      <right style="thick">
        <color rgb="FFA6A6A6"/>
      </right>
      <top style="medium">
        <color rgb="FFA6A6A6"/>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style="medium">
        <color theme="0" tint="-0.499984740745262"/>
      </bottom>
      <diagonal/>
    </border>
    <border>
      <left style="thick">
        <color auto="1"/>
      </left>
      <right style="medium">
        <color theme="0" tint="-0.499984740745262"/>
      </right>
      <top/>
      <bottom/>
      <diagonal/>
    </border>
    <border>
      <left style="medium">
        <color theme="0" tint="-0.499984740745262"/>
      </left>
      <right style="thick">
        <color auto="1"/>
      </right>
      <top/>
      <bottom/>
      <diagonal/>
    </border>
    <border>
      <left/>
      <right/>
      <top style="medium">
        <color theme="0" tint="-0.499984740745262"/>
      </top>
      <bottom style="thick">
        <color auto="1"/>
      </bottom>
      <diagonal/>
    </border>
    <border>
      <left style="medium">
        <color indexed="64"/>
      </left>
      <right/>
      <top style="medium">
        <color indexed="64"/>
      </top>
      <bottom style="medium">
        <color indexed="64"/>
      </bottom>
      <diagonal/>
    </border>
    <border>
      <left style="thin">
        <color rgb="FF00B050"/>
      </left>
      <right style="thin">
        <color rgb="FF00B050"/>
      </right>
      <top style="thin">
        <color rgb="FF00B050"/>
      </top>
      <bottom style="thin">
        <color rgb="FF00B050"/>
      </bottom>
      <diagonal/>
    </border>
    <border>
      <left/>
      <right/>
      <top style="medium">
        <color rgb="FFA6A6A6"/>
      </top>
      <bottom style="thick">
        <color rgb="FFA6A6A6"/>
      </bottom>
      <diagonal/>
    </border>
    <border>
      <left/>
      <right/>
      <top style="medium">
        <color rgb="FF00B050"/>
      </top>
      <bottom style="medium">
        <color theme="0" tint="-0.499984740745262"/>
      </bottom>
      <diagonal/>
    </border>
  </borders>
  <cellStyleXfs count="7">
    <xf numFmtId="0" fontId="0" fillId="0" borderId="0"/>
    <xf numFmtId="0" fontId="1" fillId="5" borderId="0" applyNumberFormat="0" applyBorder="0" applyAlignment="0" applyProtection="0"/>
    <xf numFmtId="0" fontId="2" fillId="6" borderId="0" applyNumberFormat="0" applyBorder="0" applyAlignment="0" applyProtection="0"/>
    <xf numFmtId="0" fontId="3" fillId="7" borderId="0" applyNumberFormat="0" applyBorder="0" applyAlignment="0" applyProtection="0"/>
    <xf numFmtId="0" fontId="4" fillId="8" borderId="9" applyNumberFormat="0" applyAlignment="0" applyProtection="0"/>
    <xf numFmtId="0" fontId="5" fillId="9" borderId="10" applyNumberFormat="0" applyAlignment="0" applyProtection="0"/>
    <xf numFmtId="0" fontId="6" fillId="10" borderId="0" applyNumberFormat="0" applyBorder="0" applyAlignment="0" applyProtection="0"/>
  </cellStyleXfs>
  <cellXfs count="89">
    <xf numFmtId="0" fontId="0" fillId="0" borderId="0" xfId="0"/>
    <xf numFmtId="0" fontId="8" fillId="0" borderId="2" xfId="0"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12" fillId="11" borderId="0" xfId="0" applyFont="1" applyFill="1"/>
    <xf numFmtId="0" fontId="13" fillId="0" borderId="0" xfId="0" applyFont="1"/>
    <xf numFmtId="0" fontId="7" fillId="0" borderId="0" xfId="0" applyFont="1"/>
    <xf numFmtId="0" fontId="9" fillId="3" borderId="8" xfId="0" applyFont="1" applyFill="1" applyBorder="1" applyAlignment="1">
      <alignment vertical="center"/>
    </xf>
    <xf numFmtId="0" fontId="14" fillId="12" borderId="0" xfId="0" applyFont="1" applyFill="1"/>
    <xf numFmtId="0" fontId="7" fillId="0" borderId="0" xfId="0" applyFont="1" applyAlignment="1">
      <alignment horizontal="center" vertical="center"/>
    </xf>
    <xf numFmtId="0" fontId="7" fillId="12" borderId="0" xfId="0" applyFont="1" applyFill="1"/>
    <xf numFmtId="0" fontId="7" fillId="4" borderId="14" xfId="0" applyFont="1" applyFill="1" applyBorder="1"/>
    <xf numFmtId="0" fontId="7" fillId="4" borderId="15" xfId="0" applyFont="1" applyFill="1" applyBorder="1"/>
    <xf numFmtId="0" fontId="0" fillId="4" borderId="15" xfId="0" applyFill="1" applyBorder="1"/>
    <xf numFmtId="0" fontId="7" fillId="4" borderId="16" xfId="0" applyFont="1" applyFill="1" applyBorder="1"/>
    <xf numFmtId="0" fontId="7" fillId="4" borderId="17" xfId="0" applyFont="1" applyFill="1" applyBorder="1"/>
    <xf numFmtId="0" fontId="7" fillId="13" borderId="21" xfId="0" applyFont="1" applyFill="1" applyBorder="1"/>
    <xf numFmtId="0" fontId="7" fillId="13" borderId="22" xfId="0" applyFont="1" applyFill="1" applyBorder="1"/>
    <xf numFmtId="0" fontId="0" fillId="13" borderId="22" xfId="0" applyFill="1" applyBorder="1"/>
    <xf numFmtId="0" fontId="7" fillId="13" borderId="23" xfId="0" applyFont="1" applyFill="1" applyBorder="1"/>
    <xf numFmtId="0" fontId="7" fillId="4" borderId="18" xfId="0" applyFont="1" applyFill="1" applyBorder="1"/>
    <xf numFmtId="0" fontId="7" fillId="13" borderId="24" xfId="0" applyFont="1" applyFill="1" applyBorder="1"/>
    <xf numFmtId="0" fontId="0" fillId="0" borderId="0" xfId="0" applyAlignment="1">
      <alignment horizontal="right"/>
    </xf>
    <xf numFmtId="0" fontId="7" fillId="13" borderId="25" xfId="0" applyFont="1" applyFill="1" applyBorder="1"/>
    <xf numFmtId="0" fontId="5" fillId="9" borderId="10" xfId="5" applyAlignment="1">
      <alignment horizontal="center" vertical="center"/>
    </xf>
    <xf numFmtId="0" fontId="7" fillId="13" borderId="26" xfId="0" applyFont="1" applyFill="1" applyBorder="1"/>
    <xf numFmtId="0" fontId="7" fillId="13" borderId="27" xfId="0" applyFont="1" applyFill="1" applyBorder="1"/>
    <xf numFmtId="0" fontId="7" fillId="13" borderId="28" xfId="0" applyFont="1" applyFill="1" applyBorder="1"/>
    <xf numFmtId="0" fontId="9" fillId="3" borderId="3" xfId="0" applyFont="1" applyFill="1" applyBorder="1" applyAlignment="1">
      <alignment vertical="center"/>
    </xf>
    <xf numFmtId="0" fontId="11" fillId="0" borderId="1" xfId="0" applyFont="1" applyBorder="1" applyAlignment="1">
      <alignment vertical="center"/>
    </xf>
    <xf numFmtId="0" fontId="9" fillId="2" borderId="2" xfId="0" applyFont="1" applyFill="1" applyBorder="1" applyAlignment="1">
      <alignment horizontal="right" vertical="center" wrapText="1"/>
    </xf>
    <xf numFmtId="0" fontId="18" fillId="2" borderId="1" xfId="0" applyFont="1" applyFill="1" applyBorder="1" applyAlignment="1">
      <alignment vertical="center"/>
    </xf>
    <xf numFmtId="0" fontId="9" fillId="3" borderId="3" xfId="0" applyFont="1" applyFill="1" applyBorder="1" applyAlignment="1">
      <alignment horizontal="center" vertical="center" wrapText="1"/>
    </xf>
    <xf numFmtId="0" fontId="7" fillId="4" borderId="30" xfId="0" applyFont="1" applyFill="1" applyBorder="1"/>
    <xf numFmtId="0" fontId="7" fillId="4" borderId="31" xfId="0" applyFont="1" applyFill="1" applyBorder="1"/>
    <xf numFmtId="0" fontId="0" fillId="16" borderId="0" xfId="0" applyFill="1"/>
    <xf numFmtId="0" fontId="5" fillId="9" borderId="10" xfId="5"/>
    <xf numFmtId="0" fontId="2" fillId="6" borderId="0" xfId="2"/>
    <xf numFmtId="0" fontId="1" fillId="5" borderId="0" xfId="1"/>
    <xf numFmtId="0" fontId="3" fillId="7" borderId="0" xfId="3"/>
    <xf numFmtId="0" fontId="4" fillId="8" borderId="9" xfId="4" applyAlignment="1">
      <alignment horizontal="center"/>
    </xf>
    <xf numFmtId="0" fontId="4" fillId="8" borderId="9" xfId="4" applyAlignment="1">
      <alignment horizontal="center" vertical="center"/>
    </xf>
    <xf numFmtId="0" fontId="7" fillId="4" borderId="19" xfId="0" applyFont="1" applyFill="1" applyBorder="1"/>
    <xf numFmtId="0" fontId="7" fillId="4" borderId="20" xfId="0" applyFont="1" applyFill="1" applyBorder="1"/>
    <xf numFmtId="0" fontId="15" fillId="0" borderId="0" xfId="0" applyFont="1"/>
    <xf numFmtId="0" fontId="15" fillId="0" borderId="0" xfId="0" applyFont="1" applyAlignment="1">
      <alignment wrapText="1"/>
    </xf>
    <xf numFmtId="0" fontId="0" fillId="15" borderId="0" xfId="0" applyFill="1"/>
    <xf numFmtId="3" fontId="0" fillId="0" borderId="0" xfId="0" applyNumberFormat="1"/>
    <xf numFmtId="3" fontId="0" fillId="16" borderId="0" xfId="0" applyNumberFormat="1" applyFill="1"/>
    <xf numFmtId="0" fontId="21" fillId="0" borderId="33" xfId="0" applyFont="1" applyBorder="1" applyAlignment="1">
      <alignment vertical="center"/>
    </xf>
    <xf numFmtId="0" fontId="0" fillId="0" borderId="0" xfId="0" applyAlignment="1">
      <alignment vertical="top" wrapText="1"/>
    </xf>
    <xf numFmtId="0" fontId="21" fillId="0" borderId="25" xfId="0" applyFont="1" applyBorder="1" applyAlignment="1">
      <alignment horizontal="center" vertical="center"/>
    </xf>
    <xf numFmtId="0" fontId="0" fillId="0" borderId="25" xfId="0" applyBorder="1"/>
    <xf numFmtId="0" fontId="0" fillId="0" borderId="25" xfId="0" applyBorder="1" applyAlignment="1">
      <alignment vertical="top" wrapText="1"/>
    </xf>
    <xf numFmtId="0" fontId="7" fillId="0" borderId="24" xfId="0" applyFont="1" applyBorder="1"/>
    <xf numFmtId="0" fontId="0" fillId="0" borderId="0" xfId="0" quotePrefix="1" applyAlignment="1">
      <alignment vertical="top" wrapText="1"/>
    </xf>
    <xf numFmtId="0" fontId="25" fillId="0" borderId="0" xfId="0" applyFont="1"/>
    <xf numFmtId="0" fontId="0" fillId="0" borderId="0" xfId="0" applyAlignment="1">
      <alignment wrapText="1"/>
    </xf>
    <xf numFmtId="0" fontId="0" fillId="4" borderId="32" xfId="0" applyFill="1" applyBorder="1"/>
    <xf numFmtId="0" fontId="0" fillId="4" borderId="32" xfId="0" applyFill="1" applyBorder="1" applyAlignment="1">
      <alignment vertical="top" wrapText="1"/>
    </xf>
    <xf numFmtId="0" fontId="29" fillId="0" borderId="0" xfId="0" applyFont="1" applyAlignment="1">
      <alignment wrapText="1"/>
    </xf>
    <xf numFmtId="0" fontId="28" fillId="0" borderId="34" xfId="0" applyFont="1" applyBorder="1" applyAlignment="1">
      <alignment horizontal="center" vertical="center"/>
    </xf>
    <xf numFmtId="0" fontId="27" fillId="0" borderId="0" xfId="0" applyFont="1" applyAlignment="1">
      <alignment horizontal="center" vertical="top" wrapText="1"/>
    </xf>
    <xf numFmtId="0" fontId="30" fillId="0" borderId="0" xfId="0" applyFont="1" applyAlignment="1">
      <alignment vertical="center" wrapText="1"/>
    </xf>
    <xf numFmtId="0" fontId="0" fillId="18" borderId="0" xfId="0" applyFill="1"/>
    <xf numFmtId="0" fontId="0" fillId="19" borderId="0" xfId="0" applyFill="1"/>
    <xf numFmtId="0" fontId="0" fillId="0" borderId="0" xfId="0" applyFill="1"/>
    <xf numFmtId="0" fontId="24" fillId="0" borderId="0" xfId="0" applyFont="1"/>
    <xf numFmtId="0" fontId="24" fillId="15" borderId="0" xfId="0" applyFont="1" applyFill="1"/>
    <xf numFmtId="0" fontId="0" fillId="0" borderId="0" xfId="0" applyFont="1"/>
    <xf numFmtId="0" fontId="0" fillId="13" borderId="0" xfId="0" applyFill="1"/>
    <xf numFmtId="0" fontId="13" fillId="15" borderId="0" xfId="0" applyFont="1" applyFill="1"/>
    <xf numFmtId="0" fontId="22" fillId="12" borderId="0" xfId="0" applyFont="1" applyFill="1" applyAlignment="1">
      <alignment horizontal="center" vertical="center"/>
    </xf>
    <xf numFmtId="0" fontId="23" fillId="0" borderId="0" xfId="0" applyFont="1" applyAlignment="1">
      <alignment horizontal="left"/>
    </xf>
    <xf numFmtId="0" fontId="0" fillId="14" borderId="11" xfId="0" applyFill="1" applyBorder="1" applyAlignment="1" applyProtection="1">
      <alignment horizontal="center"/>
      <protection locked="0"/>
    </xf>
    <xf numFmtId="0" fontId="0" fillId="14" borderId="12" xfId="0" applyFill="1" applyBorder="1" applyAlignment="1" applyProtection="1">
      <alignment horizontal="center"/>
      <protection locked="0"/>
    </xf>
    <xf numFmtId="0" fontId="0" fillId="14" borderId="13" xfId="0" applyFill="1" applyBorder="1" applyAlignment="1" applyProtection="1">
      <alignment horizontal="center"/>
      <protection locked="0"/>
    </xf>
    <xf numFmtId="0" fontId="16" fillId="10" borderId="5" xfId="6" applyFont="1" applyBorder="1" applyAlignment="1">
      <alignment horizontal="center" vertical="center"/>
    </xf>
    <xf numFmtId="0" fontId="16" fillId="10" borderId="6" xfId="6" applyFont="1" applyBorder="1" applyAlignment="1">
      <alignment horizontal="center" vertical="center"/>
    </xf>
    <xf numFmtId="0" fontId="16" fillId="10" borderId="7" xfId="6" applyFont="1" applyBorder="1" applyAlignment="1">
      <alignment horizontal="center" vertical="center"/>
    </xf>
    <xf numFmtId="0" fontId="8" fillId="17" borderId="4" xfId="0" applyFont="1" applyFill="1" applyBorder="1" applyAlignment="1">
      <alignment vertical="center" wrapText="1"/>
    </xf>
    <xf numFmtId="0" fontId="17" fillId="4" borderId="29" xfId="0" applyFont="1" applyFill="1" applyBorder="1" applyAlignment="1">
      <alignment horizontal="center"/>
    </xf>
    <xf numFmtId="0" fontId="33" fillId="13" borderId="36" xfId="0" applyFont="1" applyFill="1" applyBorder="1" applyAlignment="1">
      <alignment horizontal="center" vertical="top"/>
    </xf>
    <xf numFmtId="0" fontId="32" fillId="0" borderId="35" xfId="0" applyFont="1" applyBorder="1" applyAlignment="1">
      <alignment horizontal="right"/>
    </xf>
    <xf numFmtId="0" fontId="0" fillId="0" borderId="0" xfId="0" applyAlignment="1">
      <alignment horizontal="right" vertical="center" wrapText="1"/>
    </xf>
    <xf numFmtId="44" fontId="20" fillId="0" borderId="0" xfId="0" applyNumberFormat="1" applyFont="1" applyAlignment="1">
      <alignment horizontal="center" vertical="center"/>
    </xf>
    <xf numFmtId="0" fontId="17" fillId="4" borderId="32" xfId="0" applyFont="1" applyFill="1" applyBorder="1" applyAlignment="1">
      <alignment horizontal="center"/>
    </xf>
    <xf numFmtId="0" fontId="9" fillId="17" borderId="4" xfId="0" applyFont="1" applyFill="1" applyBorder="1" applyAlignment="1">
      <alignment horizontal="left" vertical="center" wrapText="1"/>
    </xf>
    <xf numFmtId="0" fontId="19" fillId="4" borderId="29" xfId="0" applyFont="1" applyFill="1" applyBorder="1" applyAlignment="1">
      <alignment horizontal="center" wrapText="1"/>
    </xf>
    <xf numFmtId="0" fontId="26" fillId="0" borderId="0" xfId="0" applyFont="1" applyAlignment="1">
      <alignment horizontal="right" vertical="center" wrapText="1"/>
    </xf>
  </cellXfs>
  <cellStyles count="7">
    <cellStyle name="60% - Accent6" xfId="6" builtinId="52"/>
    <cellStyle name="Bad" xfId="2" builtinId="27"/>
    <cellStyle name="Calculation" xfId="4" builtinId="22"/>
    <cellStyle name="Check Cell" xfId="5" builtinId="23"/>
    <cellStyle name="Good" xfId="1" builtinId="26"/>
    <cellStyle name="Neutral" xfId="3" builtinId="28"/>
    <cellStyle name="Normal" xfId="0" builtinId="0" customBuiltin="1"/>
  </cellStyles>
  <dxfs count="13">
    <dxf>
      <font>
        <color rgb="FFFF0000"/>
      </font>
      <fill>
        <patternFill>
          <bgColor rgb="FFFF99CC"/>
        </patternFill>
      </fill>
    </dxf>
    <dxf>
      <fill>
        <patternFill>
          <bgColor rgb="FFFF99CC"/>
        </patternFill>
      </fill>
    </dxf>
    <dxf>
      <font>
        <b val="0"/>
        <i/>
        <color theme="0" tint="-0.499984740745262"/>
      </font>
    </dxf>
    <dxf>
      <font>
        <color theme="0" tint="-0.499984740745262"/>
      </font>
      <fill>
        <patternFill patternType="lightVertical">
          <fgColor rgb="FFFF0000"/>
          <bgColor theme="0" tint="-0.499984740745262"/>
        </patternFill>
      </fill>
      <border>
        <left/>
        <right/>
        <top/>
        <bottom/>
        <vertical/>
        <horizontal/>
      </border>
    </dxf>
    <dxf>
      <font>
        <b/>
        <i val="0"/>
        <color rgb="FFFF0000"/>
      </font>
    </dxf>
    <dxf>
      <font>
        <color rgb="FF9C0006"/>
      </font>
      <fill>
        <patternFill>
          <bgColor rgb="FFFFC7CE"/>
        </patternFill>
      </fill>
    </dxf>
    <dxf>
      <font>
        <b val="0"/>
        <i/>
        <color theme="0" tint="-0.499984740745262"/>
      </font>
    </dxf>
    <dxf>
      <font>
        <b val="0"/>
        <i/>
        <color theme="0" tint="-0.499984740745262"/>
      </font>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rgb="FFFF0000"/>
      </font>
      <border>
        <left style="thin">
          <color rgb="FFFF0000"/>
        </left>
        <right style="thin">
          <color rgb="FFFF0000"/>
        </right>
        <top style="thin">
          <color rgb="FFFF0000"/>
        </top>
        <bottom style="thin">
          <color rgb="FFFF0000"/>
        </bottom>
      </border>
    </dxf>
    <dxf>
      <font>
        <b val="0"/>
        <i/>
        <color theme="0" tint="-0.499984740745262"/>
      </font>
      <border>
        <left style="thin">
          <color theme="1"/>
        </left>
        <right style="thin">
          <color theme="1"/>
        </right>
        <top style="thin">
          <color theme="1"/>
        </top>
        <bottom style="thin">
          <color theme="1"/>
        </bottom>
      </border>
    </dxf>
    <dxf>
      <font>
        <color rgb="FFFF0000"/>
      </font>
      <border>
        <left style="thin">
          <color rgb="FFFF0000"/>
        </left>
        <right style="thin">
          <color rgb="FFFF0000"/>
        </right>
        <top style="thin">
          <color rgb="FFFF0000"/>
        </top>
        <bottom style="thin">
          <color rgb="FFFF0000"/>
        </bottom>
      </border>
    </dxf>
    <dxf>
      <font>
        <b val="0"/>
        <i/>
        <color theme="0" tint="-0.499984740745262"/>
      </font>
      <border>
        <left style="thin">
          <color theme="1"/>
        </left>
        <right style="thin">
          <color theme="1"/>
        </right>
        <top style="thin">
          <color theme="1"/>
        </top>
        <bottom style="thin">
          <color theme="1"/>
        </bottom>
      </border>
    </dxf>
  </dxfs>
  <tableStyles count="0" defaultTableStyle="TableStyleMedium2" defaultPivotStyle="PivotStyleLight16"/>
  <colors>
    <mruColors>
      <color rgb="FFFF99CC"/>
      <color rgb="FFFFFFCC"/>
      <color rgb="FFD9D9D9"/>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3</xdr:col>
      <xdr:colOff>45720</xdr:colOff>
      <xdr:row>14</xdr:row>
      <xdr:rowOff>106680</xdr:rowOff>
    </xdr:from>
    <xdr:ext cx="114300" cy="114300"/>
    <xdr:pic>
      <xdr:nvPicPr>
        <xdr:cNvPr id="2" name="Picture 1" desc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 y="268986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2"/>
  <sheetViews>
    <sheetView showGridLines="0" topLeftCell="B2" workbookViewId="0">
      <selection activeCell="F10" sqref="F10"/>
    </sheetView>
  </sheetViews>
  <sheetFormatPr defaultColWidth="0" defaultRowHeight="13.8" zeroHeight="1" x14ac:dyDescent="0.25"/>
  <cols>
    <col min="1" max="1" width="2" style="43" hidden="1" customWidth="1"/>
    <col min="2" max="2" width="6.3984375" bestFit="1" customWidth="1"/>
    <col min="3" max="3" width="3.09765625" bestFit="1" customWidth="1"/>
    <col min="4" max="4" width="3.09765625" customWidth="1"/>
    <col min="5" max="5" width="4.19921875" bestFit="1" customWidth="1"/>
    <col min="6" max="6" width="130" bestFit="1" customWidth="1"/>
    <col min="7" max="8" width="3.09765625" bestFit="1" customWidth="1"/>
    <col min="9" max="9" width="6.3984375" bestFit="1" customWidth="1"/>
    <col min="10" max="10" width="1.3984375" hidden="1" customWidth="1"/>
    <col min="11" max="23" width="0" hidden="1" customWidth="1"/>
    <col min="24" max="16384" width="8.69921875" hidden="1"/>
  </cols>
  <sheetData>
    <row r="1" spans="1:12" ht="23.4" hidden="1" thickBot="1" x14ac:dyDescent="0.3">
      <c r="B1" t="s">
        <v>0</v>
      </c>
      <c r="C1" t="s">
        <v>1</v>
      </c>
      <c r="D1" t="s">
        <v>1</v>
      </c>
      <c r="E1" t="s">
        <v>1</v>
      </c>
      <c r="F1" s="48" t="s">
        <v>2</v>
      </c>
      <c r="G1" t="s">
        <v>1</v>
      </c>
      <c r="H1" t="s">
        <v>1</v>
      </c>
      <c r="I1" t="s">
        <v>0</v>
      </c>
      <c r="J1" t="s">
        <v>3</v>
      </c>
    </row>
    <row r="2" spans="1:12" ht="14.4" thickBot="1" x14ac:dyDescent="0.3">
      <c r="A2" s="44" t="s">
        <v>4</v>
      </c>
      <c r="B2" s="43"/>
      <c r="J2" s="9"/>
    </row>
    <row r="3" spans="1:12" s="5" customFormat="1" ht="22.2" thickTop="1" thickBot="1" x14ac:dyDescent="0.3">
      <c r="A3" s="59" t="s">
        <v>5</v>
      </c>
      <c r="B3" s="43"/>
      <c r="C3" s="10"/>
      <c r="D3" s="11"/>
      <c r="E3" s="11"/>
      <c r="F3" s="11"/>
      <c r="G3" s="11"/>
      <c r="H3" s="13"/>
      <c r="J3" s="9"/>
      <c r="L3" s="8"/>
    </row>
    <row r="4" spans="1:12" s="5" customFormat="1" x14ac:dyDescent="0.25">
      <c r="A4" s="43"/>
      <c r="B4" s="43"/>
      <c r="C4" s="14"/>
      <c r="D4" s="15"/>
      <c r="E4" s="16"/>
      <c r="F4" s="16"/>
      <c r="G4" s="18"/>
      <c r="H4" s="19"/>
      <c r="J4" s="9"/>
      <c r="L4" s="8"/>
    </row>
    <row r="5" spans="1:12" ht="22.8" x14ac:dyDescent="0.25">
      <c r="C5" s="14"/>
      <c r="D5" s="53"/>
      <c r="E5" s="71" t="s">
        <v>6</v>
      </c>
      <c r="F5" s="71"/>
      <c r="G5" s="50"/>
      <c r="H5" s="19"/>
      <c r="I5" s="5"/>
      <c r="J5" s="9"/>
    </row>
    <row r="6" spans="1:12" x14ac:dyDescent="0.25">
      <c r="C6" s="14"/>
      <c r="D6" s="53"/>
      <c r="E6" s="5"/>
      <c r="G6" s="51"/>
      <c r="H6" s="19"/>
      <c r="I6" s="5"/>
      <c r="J6" s="9"/>
    </row>
    <row r="7" spans="1:12" ht="24" x14ac:dyDescent="0.6">
      <c r="C7" s="14"/>
      <c r="D7" s="53"/>
      <c r="E7" s="72" t="s">
        <v>7</v>
      </c>
      <c r="F7" s="72"/>
      <c r="G7" s="51"/>
      <c r="H7" s="19"/>
      <c r="I7" s="5"/>
      <c r="J7" s="9"/>
    </row>
    <row r="8" spans="1:12" ht="110.4" x14ac:dyDescent="0.25">
      <c r="C8" s="14"/>
      <c r="D8" s="53"/>
      <c r="E8" s="5"/>
      <c r="F8" s="49" t="s">
        <v>8</v>
      </c>
      <c r="G8" s="52"/>
      <c r="H8" s="19"/>
      <c r="I8" s="5"/>
      <c r="J8" s="9"/>
    </row>
    <row r="9" spans="1:12" x14ac:dyDescent="0.25">
      <c r="C9" s="14"/>
      <c r="D9" s="53"/>
      <c r="E9" s="5"/>
      <c r="F9" s="49"/>
      <c r="G9" s="52"/>
      <c r="H9" s="19"/>
      <c r="I9" s="5"/>
      <c r="J9" s="9"/>
    </row>
    <row r="10" spans="1:12" x14ac:dyDescent="0.25">
      <c r="C10" s="14"/>
      <c r="D10" s="53"/>
      <c r="F10" s="54"/>
      <c r="G10" s="52"/>
      <c r="H10" s="19"/>
      <c r="I10" s="5"/>
      <c r="J10" s="9"/>
    </row>
    <row r="11" spans="1:12" x14ac:dyDescent="0.25">
      <c r="C11" s="14"/>
      <c r="D11" s="53"/>
      <c r="E11" s="5"/>
      <c r="F11" s="54"/>
      <c r="G11" s="52"/>
      <c r="H11" s="19"/>
      <c r="I11" s="5"/>
      <c r="J11" s="9"/>
    </row>
    <row r="12" spans="1:12" x14ac:dyDescent="0.25">
      <c r="C12" s="14"/>
      <c r="D12" s="53"/>
      <c r="E12" s="5"/>
      <c r="F12" s="54"/>
      <c r="G12" s="52"/>
      <c r="H12" s="19"/>
      <c r="I12" s="5"/>
      <c r="J12" s="9"/>
    </row>
    <row r="13" spans="1:12" x14ac:dyDescent="0.25">
      <c r="C13" s="14"/>
      <c r="D13" s="53"/>
      <c r="E13" s="5"/>
      <c r="F13" s="54"/>
      <c r="G13" s="52"/>
      <c r="H13" s="19"/>
      <c r="I13" s="5"/>
      <c r="J13" s="9"/>
    </row>
    <row r="14" spans="1:12" ht="24" x14ac:dyDescent="0.6">
      <c r="C14" s="14"/>
      <c r="D14" s="53"/>
      <c r="E14" s="72" t="s">
        <v>9</v>
      </c>
      <c r="F14" s="72"/>
      <c r="G14" s="51"/>
      <c r="H14" s="19"/>
      <c r="I14" s="5"/>
      <c r="J14" s="9"/>
    </row>
    <row r="15" spans="1:12" ht="110.4" x14ac:dyDescent="0.25">
      <c r="C15" s="14"/>
      <c r="D15" s="53"/>
      <c r="E15" s="5"/>
      <c r="F15" s="49" t="s">
        <v>10</v>
      </c>
      <c r="G15" s="52"/>
      <c r="H15" s="19"/>
      <c r="I15" s="5"/>
      <c r="J15" s="9"/>
    </row>
    <row r="16" spans="1:12" x14ac:dyDescent="0.25">
      <c r="C16" s="14"/>
      <c r="D16" s="53"/>
      <c r="E16" s="5"/>
      <c r="F16" s="62" t="s">
        <v>11</v>
      </c>
      <c r="G16" s="52"/>
      <c r="H16" s="19"/>
      <c r="I16" s="5"/>
      <c r="J16" s="9"/>
    </row>
    <row r="17" spans="3:10" ht="179.4" x14ac:dyDescent="0.25">
      <c r="C17" s="14"/>
      <c r="D17" s="53"/>
      <c r="E17" s="5"/>
      <c r="F17" s="54" t="s">
        <v>12</v>
      </c>
      <c r="G17" s="52"/>
      <c r="H17" s="19"/>
      <c r="I17" s="5"/>
      <c r="J17" s="9"/>
    </row>
    <row r="18" spans="3:10" x14ac:dyDescent="0.25">
      <c r="C18" s="14"/>
      <c r="D18" s="53"/>
      <c r="E18" s="5"/>
      <c r="F18" s="54"/>
      <c r="G18" s="52"/>
      <c r="H18" s="19"/>
      <c r="I18" s="5"/>
      <c r="J18" s="9"/>
    </row>
    <row r="19" spans="3:10" x14ac:dyDescent="0.25">
      <c r="C19" s="14"/>
      <c r="D19" s="53"/>
      <c r="E19" s="5"/>
      <c r="F19" s="54"/>
      <c r="G19" s="52"/>
      <c r="H19" s="19"/>
      <c r="I19" s="5"/>
      <c r="J19" s="9"/>
    </row>
    <row r="20" spans="3:10" x14ac:dyDescent="0.25">
      <c r="C20" s="14"/>
      <c r="D20" s="53"/>
      <c r="E20" s="5"/>
      <c r="F20" s="54"/>
      <c r="G20" s="52"/>
      <c r="H20" s="19"/>
      <c r="I20" s="5"/>
      <c r="J20" s="9"/>
    </row>
    <row r="21" spans="3:10" x14ac:dyDescent="0.25">
      <c r="C21" s="14"/>
      <c r="D21" s="53"/>
      <c r="E21" s="5"/>
      <c r="F21" s="54"/>
      <c r="G21" s="52"/>
      <c r="H21" s="19"/>
      <c r="I21" s="5"/>
      <c r="J21" s="9"/>
    </row>
    <row r="22" spans="3:10" x14ac:dyDescent="0.25">
      <c r="C22" s="14"/>
      <c r="D22" s="53"/>
      <c r="E22" s="5"/>
      <c r="F22" s="54"/>
      <c r="G22" s="52"/>
      <c r="H22" s="19"/>
      <c r="I22" s="5"/>
      <c r="J22" s="9"/>
    </row>
    <row r="23" spans="3:10" x14ac:dyDescent="0.25">
      <c r="C23" s="14"/>
      <c r="D23" s="53"/>
      <c r="E23" s="5"/>
      <c r="F23" s="49"/>
      <c r="G23" s="52"/>
      <c r="H23" s="19"/>
      <c r="I23" s="5"/>
      <c r="J23" s="9"/>
    </row>
    <row r="24" spans="3:10" ht="24" x14ac:dyDescent="0.6">
      <c r="C24" s="14"/>
      <c r="D24" s="53"/>
      <c r="E24" s="72"/>
      <c r="F24" s="72"/>
      <c r="G24" s="52"/>
      <c r="H24" s="19"/>
      <c r="I24" s="5"/>
      <c r="J24" s="9"/>
    </row>
    <row r="25" spans="3:10" ht="18.600000000000001" x14ac:dyDescent="0.3">
      <c r="C25" s="14"/>
      <c r="D25" s="53"/>
      <c r="E25" s="55"/>
      <c r="F25" s="56"/>
      <c r="G25" s="52"/>
      <c r="H25" s="19"/>
      <c r="I25" s="5"/>
      <c r="J25" s="9"/>
    </row>
    <row r="26" spans="3:10" x14ac:dyDescent="0.25">
      <c r="C26" s="14"/>
      <c r="D26" s="53"/>
      <c r="F26" s="54"/>
      <c r="G26" s="52"/>
      <c r="H26" s="19"/>
      <c r="I26" s="5"/>
      <c r="J26" s="9"/>
    </row>
    <row r="27" spans="3:10" x14ac:dyDescent="0.25">
      <c r="C27" s="14"/>
      <c r="D27" s="53"/>
      <c r="F27" s="49"/>
      <c r="G27" s="52"/>
      <c r="H27" s="19"/>
      <c r="I27" s="5"/>
      <c r="J27" s="9"/>
    </row>
    <row r="28" spans="3:10" ht="18.600000000000001" x14ac:dyDescent="0.3">
      <c r="C28" s="14"/>
      <c r="D28" s="53"/>
      <c r="E28" s="55"/>
      <c r="F28" s="56"/>
      <c r="G28" s="52"/>
      <c r="H28" s="19"/>
      <c r="I28" s="5"/>
      <c r="J28" s="9"/>
    </row>
    <row r="29" spans="3:10" x14ac:dyDescent="0.25">
      <c r="C29" s="14"/>
      <c r="D29" s="53"/>
      <c r="F29" s="54"/>
      <c r="G29" s="52"/>
      <c r="H29" s="19"/>
      <c r="I29" s="5"/>
      <c r="J29" s="9"/>
    </row>
    <row r="30" spans="3:10" x14ac:dyDescent="0.25">
      <c r="C30" s="14"/>
      <c r="D30" s="53"/>
      <c r="F30" s="49"/>
      <c r="G30" s="52"/>
      <c r="H30" s="19"/>
      <c r="I30" s="5"/>
      <c r="J30" s="9"/>
    </row>
    <row r="31" spans="3:10" ht="18.600000000000001" x14ac:dyDescent="0.3">
      <c r="C31" s="14"/>
      <c r="D31" s="53"/>
      <c r="E31" s="55"/>
      <c r="F31" s="56"/>
      <c r="G31" s="52"/>
      <c r="H31" s="19"/>
      <c r="I31" s="5"/>
      <c r="J31" s="9"/>
    </row>
    <row r="32" spans="3:10" x14ac:dyDescent="0.25">
      <c r="C32" s="14"/>
      <c r="D32" s="53"/>
      <c r="F32" s="49"/>
      <c r="G32" s="52"/>
      <c r="H32" s="19"/>
      <c r="I32" s="5"/>
      <c r="J32" s="9"/>
    </row>
    <row r="33" spans="3:10" ht="24" x14ac:dyDescent="0.6">
      <c r="C33" s="14"/>
      <c r="D33" s="53"/>
      <c r="E33" s="72"/>
      <c r="F33" s="72"/>
      <c r="G33" s="52"/>
      <c r="H33" s="19"/>
      <c r="I33" s="5"/>
      <c r="J33" s="9"/>
    </row>
    <row r="34" spans="3:10" x14ac:dyDescent="0.25">
      <c r="C34" s="14"/>
      <c r="D34" s="53"/>
      <c r="F34" s="54"/>
      <c r="G34" s="52"/>
      <c r="H34" s="19"/>
      <c r="I34" s="5"/>
      <c r="J34" s="9"/>
    </row>
    <row r="35" spans="3:10" x14ac:dyDescent="0.25">
      <c r="C35" s="14"/>
      <c r="D35" s="53"/>
      <c r="F35" s="54"/>
      <c r="G35" s="52"/>
      <c r="H35" s="19"/>
      <c r="I35" s="5"/>
      <c r="J35" s="9"/>
    </row>
    <row r="36" spans="3:10" x14ac:dyDescent="0.25">
      <c r="C36" s="14"/>
      <c r="D36" s="53"/>
      <c r="F36" s="54"/>
      <c r="G36" s="52"/>
      <c r="H36" s="19"/>
      <c r="I36" s="5"/>
      <c r="J36" s="9"/>
    </row>
    <row r="37" spans="3:10" x14ac:dyDescent="0.25">
      <c r="C37" s="14"/>
      <c r="D37" s="53"/>
      <c r="F37" s="54"/>
      <c r="G37" s="52"/>
      <c r="H37" s="19"/>
      <c r="I37" s="5"/>
      <c r="J37" s="9"/>
    </row>
    <row r="38" spans="3:10" x14ac:dyDescent="0.25">
      <c r="C38" s="14"/>
      <c r="D38" s="53"/>
      <c r="F38" s="54"/>
      <c r="G38" s="52"/>
      <c r="H38" s="19"/>
      <c r="I38" s="5"/>
      <c r="J38" s="9"/>
    </row>
    <row r="39" spans="3:10" x14ac:dyDescent="0.25">
      <c r="C39" s="14"/>
      <c r="D39" s="53"/>
      <c r="F39" s="54"/>
      <c r="G39" s="52"/>
      <c r="H39" s="19"/>
      <c r="I39" s="5"/>
      <c r="J39" s="9"/>
    </row>
    <row r="40" spans="3:10" x14ac:dyDescent="0.25">
      <c r="C40" s="14"/>
      <c r="D40" s="53"/>
      <c r="F40" s="54"/>
      <c r="G40" s="52"/>
      <c r="H40" s="19"/>
      <c r="I40" s="5"/>
      <c r="J40" s="9"/>
    </row>
    <row r="41" spans="3:10" x14ac:dyDescent="0.25">
      <c r="C41" s="14"/>
      <c r="D41" s="53"/>
      <c r="F41" s="54"/>
      <c r="G41" s="52"/>
      <c r="H41" s="19"/>
      <c r="I41" s="5"/>
      <c r="J41" s="9"/>
    </row>
    <row r="42" spans="3:10" x14ac:dyDescent="0.25">
      <c r="C42" s="14"/>
      <c r="D42" s="53"/>
      <c r="F42" s="54"/>
      <c r="G42" s="52"/>
      <c r="H42" s="19"/>
      <c r="I42" s="5"/>
      <c r="J42" s="9"/>
    </row>
    <row r="43" spans="3:10" x14ac:dyDescent="0.25">
      <c r="C43" s="14"/>
      <c r="D43" s="53"/>
      <c r="F43" s="49"/>
      <c r="G43" s="52"/>
      <c r="H43" s="19"/>
      <c r="I43" s="5"/>
      <c r="J43" s="9"/>
    </row>
    <row r="44" spans="3:10" ht="24" x14ac:dyDescent="0.6">
      <c r="C44" s="14"/>
      <c r="D44" s="53"/>
      <c r="E44" s="72" t="s">
        <v>13</v>
      </c>
      <c r="F44" s="72"/>
      <c r="G44" s="52"/>
      <c r="H44" s="19"/>
      <c r="I44" s="5"/>
      <c r="J44" s="9"/>
    </row>
    <row r="45" spans="3:10" ht="27.6" x14ac:dyDescent="0.25">
      <c r="C45" s="14"/>
      <c r="D45" s="53"/>
      <c r="E45" s="54"/>
      <c r="F45" s="49" t="s">
        <v>14</v>
      </c>
      <c r="G45" s="49"/>
      <c r="H45" s="33"/>
      <c r="I45" s="5"/>
      <c r="J45" s="9"/>
    </row>
    <row r="46" spans="3:10" x14ac:dyDescent="0.25">
      <c r="C46" s="14"/>
      <c r="D46" s="53"/>
      <c r="E46" s="5"/>
      <c r="F46" s="49" t="s">
        <v>15</v>
      </c>
      <c r="G46" s="49"/>
      <c r="H46" s="33"/>
      <c r="I46" s="5"/>
      <c r="J46" s="9"/>
    </row>
    <row r="47" spans="3:10" ht="27.6" x14ac:dyDescent="0.25">
      <c r="C47" s="14"/>
      <c r="D47" s="53"/>
      <c r="E47" s="5"/>
      <c r="F47" s="61" t="s">
        <v>16</v>
      </c>
      <c r="H47" s="33"/>
      <c r="I47" s="5"/>
      <c r="J47" s="9"/>
    </row>
    <row r="48" spans="3:10" x14ac:dyDescent="0.25">
      <c r="C48" s="32"/>
      <c r="H48" s="33"/>
      <c r="I48" s="5"/>
      <c r="J48" s="9"/>
    </row>
    <row r="49" spans="1:10" ht="41.4" x14ac:dyDescent="0.25">
      <c r="A49" s="44" t="s">
        <v>17</v>
      </c>
      <c r="C49" s="32"/>
      <c r="F49" s="60" t="str">
        <f>"Currently, " &amp; IF('Calculator Teaching Hours'!N5+'Calculator Teaching Hours'!N6=0,IF('Calculator Teaching Hours'!N7=0,"your form is valid.","the form is not valid yet. "),"the topic and the country are not defined yet.")</f>
        <v>Currently, the topic and the country are not defined yet.</v>
      </c>
      <c r="H49" s="33"/>
      <c r="I49" s="5"/>
      <c r="J49" s="9"/>
    </row>
    <row r="50" spans="1:10" ht="14.4" thickBot="1" x14ac:dyDescent="0.3">
      <c r="C50" s="32"/>
      <c r="F50" s="49"/>
      <c r="H50" s="33"/>
      <c r="I50" s="5"/>
      <c r="J50" s="9"/>
    </row>
    <row r="51" spans="1:10" ht="28.2" thickBot="1" x14ac:dyDescent="0.3">
      <c r="A51" s="44" t="s">
        <v>5</v>
      </c>
      <c r="C51" s="41"/>
      <c r="D51" s="57"/>
      <c r="E51" s="57"/>
      <c r="F51" s="58"/>
      <c r="G51" s="57"/>
      <c r="H51" s="42"/>
      <c r="I51" s="5"/>
      <c r="J51" s="9"/>
    </row>
    <row r="52" spans="1:10" ht="14.4" thickTop="1" x14ac:dyDescent="0.25"/>
  </sheetData>
  <sheetProtection algorithmName="SHA-512" hashValue="8Jzbfl4k/zf9Pbo24YURY6a05J3fRVUuBAt4WZJ7+UgI4S7r0DpZpvKzDHUE2Sl0/YDKOrAw2JrNhaBUQeOaMA==" saltValue="fmqTSF9QHLKfM3sRchASrw==" spinCount="100000" sheet="1" objects="1" scenarios="1"/>
  <mergeCells count="6">
    <mergeCell ref="E5:F5"/>
    <mergeCell ref="E7:F7"/>
    <mergeCell ref="E24:F24"/>
    <mergeCell ref="E33:F33"/>
    <mergeCell ref="E44:F44"/>
    <mergeCell ref="E14:F14"/>
  </mergeCells>
  <conditionalFormatting sqref="F49">
    <cfRule type="expression" dxfId="12" priority="1">
      <formula>ISNUMBER(FIND("topic",F49,1))</formula>
    </cfRule>
    <cfRule type="expression" dxfId="11" priority="2">
      <formula>ISNUMBER(FIND("not",F49,1))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showGridLines="0" topLeftCell="B2" workbookViewId="0">
      <selection activeCell="E7" sqref="E7:F7"/>
    </sheetView>
  </sheetViews>
  <sheetFormatPr defaultColWidth="0" defaultRowHeight="13.8" zeroHeight="1" x14ac:dyDescent="0.25"/>
  <cols>
    <col min="1" max="1" width="2" style="43" hidden="1" customWidth="1"/>
    <col min="2" max="2" width="6.3984375" bestFit="1" customWidth="1"/>
    <col min="3" max="3" width="3.09765625" bestFit="1" customWidth="1"/>
    <col min="4" max="4" width="3.09765625" customWidth="1"/>
    <col min="5" max="5" width="4.19921875" bestFit="1" customWidth="1"/>
    <col min="6" max="6" width="130" bestFit="1" customWidth="1"/>
    <col min="7" max="8" width="3.09765625" bestFit="1" customWidth="1"/>
    <col min="9" max="9" width="6.3984375" bestFit="1" customWidth="1"/>
    <col min="10" max="10" width="1.3984375" hidden="1" customWidth="1"/>
    <col min="11" max="23" width="0" hidden="1" customWidth="1"/>
    <col min="24" max="16384" width="8.69921875" hidden="1"/>
  </cols>
  <sheetData>
    <row r="1" spans="1:12" ht="23.4" hidden="1" thickBot="1" x14ac:dyDescent="0.3">
      <c r="B1" t="s">
        <v>0</v>
      </c>
      <c r="C1" t="s">
        <v>1</v>
      </c>
      <c r="D1" t="s">
        <v>1</v>
      </c>
      <c r="E1" t="s">
        <v>1</v>
      </c>
      <c r="F1" s="48" t="s">
        <v>2</v>
      </c>
      <c r="G1" t="s">
        <v>1</v>
      </c>
      <c r="H1" t="s">
        <v>1</v>
      </c>
      <c r="I1" t="s">
        <v>0</v>
      </c>
      <c r="J1" t="s">
        <v>3</v>
      </c>
    </row>
    <row r="2" spans="1:12" ht="14.4" thickBot="1" x14ac:dyDescent="0.3">
      <c r="A2" s="44" t="s">
        <v>4</v>
      </c>
      <c r="B2" s="43"/>
      <c r="J2" s="9"/>
    </row>
    <row r="3" spans="1:12" s="5" customFormat="1" ht="22.2" thickTop="1" thickBot="1" x14ac:dyDescent="0.3">
      <c r="A3" s="59" t="s">
        <v>5</v>
      </c>
      <c r="B3" s="43"/>
      <c r="C3" s="10"/>
      <c r="D3" s="11"/>
      <c r="E3" s="11"/>
      <c r="F3" s="11"/>
      <c r="G3" s="11"/>
      <c r="H3" s="13"/>
      <c r="J3" s="9"/>
      <c r="L3" s="8"/>
    </row>
    <row r="4" spans="1:12" s="5" customFormat="1" x14ac:dyDescent="0.25">
      <c r="A4" s="43"/>
      <c r="B4" s="43"/>
      <c r="C4" s="14"/>
      <c r="D4" s="15"/>
      <c r="E4" s="16"/>
      <c r="F4" s="16"/>
      <c r="G4" s="18"/>
      <c r="H4" s="19"/>
      <c r="J4" s="9"/>
      <c r="L4" s="8"/>
    </row>
    <row r="5" spans="1:12" ht="22.8" x14ac:dyDescent="0.25">
      <c r="C5" s="14"/>
      <c r="D5" s="53"/>
      <c r="E5" s="71" t="s">
        <v>895</v>
      </c>
      <c r="F5" s="71"/>
      <c r="G5" s="50"/>
      <c r="H5" s="19"/>
      <c r="I5" s="5"/>
      <c r="J5" s="9"/>
    </row>
    <row r="6" spans="1:12" x14ac:dyDescent="0.25">
      <c r="C6" s="14"/>
      <c r="D6" s="53"/>
      <c r="E6" s="5"/>
      <c r="G6" s="51"/>
      <c r="H6" s="19"/>
      <c r="I6" s="5"/>
      <c r="J6" s="9"/>
    </row>
    <row r="7" spans="1:12" ht="24" x14ac:dyDescent="0.6">
      <c r="C7" s="14"/>
      <c r="D7" s="53"/>
      <c r="E7" s="72" t="s">
        <v>7</v>
      </c>
      <c r="F7" s="72"/>
      <c r="G7" s="51"/>
      <c r="H7" s="19"/>
      <c r="I7" s="5"/>
      <c r="J7" s="9"/>
    </row>
    <row r="8" spans="1:12" ht="96.6" x14ac:dyDescent="0.25">
      <c r="C8" s="14"/>
      <c r="D8" s="53"/>
      <c r="E8" s="5"/>
      <c r="F8" s="49" t="s">
        <v>898</v>
      </c>
      <c r="G8" s="52"/>
      <c r="H8" s="19"/>
      <c r="I8" s="5"/>
      <c r="J8" s="9"/>
    </row>
    <row r="9" spans="1:12" x14ac:dyDescent="0.25">
      <c r="C9" s="14"/>
      <c r="D9" s="53"/>
      <c r="E9" s="5"/>
      <c r="F9" s="49"/>
      <c r="G9" s="52"/>
      <c r="H9" s="19"/>
      <c r="I9" s="5"/>
      <c r="J9" s="9"/>
    </row>
    <row r="10" spans="1:12" ht="24" x14ac:dyDescent="0.6">
      <c r="C10" s="14"/>
      <c r="D10" s="53"/>
      <c r="E10" s="72" t="s">
        <v>9</v>
      </c>
      <c r="F10" s="72"/>
      <c r="G10" s="51"/>
      <c r="H10" s="19"/>
      <c r="I10" s="5"/>
      <c r="J10" s="9"/>
    </row>
    <row r="11" spans="1:12" ht="138" x14ac:dyDescent="0.25">
      <c r="C11" s="14"/>
      <c r="D11" s="53"/>
      <c r="E11" s="5"/>
      <c r="F11" s="49" t="s">
        <v>896</v>
      </c>
      <c r="G11" s="52"/>
      <c r="H11" s="19"/>
      <c r="I11" s="5"/>
      <c r="J11" s="9"/>
    </row>
    <row r="12" spans="1:12" x14ac:dyDescent="0.25">
      <c r="C12" s="14"/>
      <c r="D12" s="53"/>
      <c r="E12" s="5"/>
      <c r="F12" s="62" t="s">
        <v>11</v>
      </c>
      <c r="G12" s="52"/>
      <c r="H12" s="19"/>
      <c r="I12" s="5"/>
      <c r="J12" s="9"/>
    </row>
    <row r="13" spans="1:12" ht="151.80000000000001" x14ac:dyDescent="0.25">
      <c r="C13" s="14"/>
      <c r="D13" s="53"/>
      <c r="E13" s="5"/>
      <c r="F13" s="54" t="s">
        <v>899</v>
      </c>
      <c r="G13" s="52"/>
      <c r="H13" s="19"/>
      <c r="I13" s="5"/>
      <c r="J13" s="9"/>
    </row>
    <row r="14" spans="1:12" x14ac:dyDescent="0.25">
      <c r="C14" s="14"/>
      <c r="D14" s="53"/>
      <c r="E14" s="5"/>
      <c r="F14" s="54"/>
      <c r="G14" s="52"/>
      <c r="H14" s="19"/>
      <c r="I14" s="5"/>
      <c r="J14" s="9"/>
    </row>
    <row r="15" spans="1:12" ht="24" x14ac:dyDescent="0.6">
      <c r="C15" s="14"/>
      <c r="D15" s="53"/>
      <c r="E15" s="72" t="s">
        <v>13</v>
      </c>
      <c r="F15" s="72"/>
      <c r="G15" s="52"/>
      <c r="H15" s="19"/>
      <c r="I15" s="5"/>
      <c r="J15" s="9"/>
    </row>
    <row r="16" spans="1:12" ht="27.6" x14ac:dyDescent="0.25">
      <c r="C16" s="14"/>
      <c r="D16" s="53"/>
      <c r="E16" s="54"/>
      <c r="F16" s="49" t="s">
        <v>14</v>
      </c>
      <c r="G16" s="49"/>
      <c r="H16" s="33"/>
      <c r="I16" s="5"/>
      <c r="J16" s="9"/>
    </row>
    <row r="17" spans="1:10" x14ac:dyDescent="0.25">
      <c r="C17" s="14"/>
      <c r="D17" s="53"/>
      <c r="E17" s="5"/>
      <c r="F17" s="49" t="s">
        <v>15</v>
      </c>
      <c r="G17" s="49"/>
      <c r="H17" s="33"/>
      <c r="I17" s="5"/>
      <c r="J17" s="9"/>
    </row>
    <row r="18" spans="1:10" ht="27.6" x14ac:dyDescent="0.25">
      <c r="C18" s="14"/>
      <c r="D18" s="53"/>
      <c r="E18" s="5"/>
      <c r="F18" s="61" t="s">
        <v>897</v>
      </c>
      <c r="H18" s="33"/>
      <c r="I18" s="5"/>
      <c r="J18" s="9"/>
    </row>
    <row r="19" spans="1:10" x14ac:dyDescent="0.25">
      <c r="C19" s="32"/>
      <c r="H19" s="33"/>
      <c r="I19" s="5"/>
      <c r="J19" s="9"/>
    </row>
    <row r="20" spans="1:10" ht="41.4" x14ac:dyDescent="0.25">
      <c r="A20" s="44" t="s">
        <v>17</v>
      </c>
      <c r="C20" s="32"/>
      <c r="F20" s="60" t="str">
        <f>"Currently, " &amp; IF('Calculator Teaching Hours'!N5+'Calculator Teaching Hours'!N6=0,IF('Calculator Teaching Hours'!N7=0,"your form is valid.","the form is not valid yet. "),"the topic and the country are not defined yet.")</f>
        <v>Currently, the topic and the country are not defined yet.</v>
      </c>
      <c r="H20" s="33"/>
      <c r="I20" s="5"/>
      <c r="J20" s="9"/>
    </row>
    <row r="21" spans="1:10" ht="14.4" thickBot="1" x14ac:dyDescent="0.3">
      <c r="C21" s="32"/>
      <c r="F21" s="49"/>
      <c r="H21" s="33"/>
      <c r="I21" s="5"/>
      <c r="J21" s="9"/>
    </row>
    <row r="22" spans="1:10" ht="28.2" thickBot="1" x14ac:dyDescent="0.3">
      <c r="A22" s="44" t="s">
        <v>5</v>
      </c>
      <c r="C22" s="41"/>
      <c r="D22" s="57"/>
      <c r="E22" s="57"/>
      <c r="F22" s="58"/>
      <c r="G22" s="57"/>
      <c r="H22" s="42"/>
      <c r="I22" s="5"/>
      <c r="J22" s="9"/>
    </row>
    <row r="23" spans="1:10" ht="14.4" thickTop="1" x14ac:dyDescent="0.25"/>
    <row r="24" spans="1:10" x14ac:dyDescent="0.25"/>
    <row r="25" spans="1:10" x14ac:dyDescent="0.25"/>
    <row r="26" spans="1:10" x14ac:dyDescent="0.25"/>
    <row r="28" spans="1:10" x14ac:dyDescent="0.25"/>
    <row r="29" spans="1:10" x14ac:dyDescent="0.25"/>
    <row r="30" spans="1:10" x14ac:dyDescent="0.25"/>
    <row r="31" spans="1:10" x14ac:dyDescent="0.25"/>
    <row r="32" spans="1: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sheetProtection algorithmName="SHA-512" hashValue="VF/EhxKjqMRnj7ON6g7cKls5X1ovHLPpeyaW64vDy90MgxA16lG+ECl8dYVMD778bg+2tutnAa9oM+iSRtZnbw==" saltValue="wg8RB1xdiZMpJKPkYXk1CA==" spinCount="100000" sheet="1" objects="1" scenarios="1"/>
  <mergeCells count="4">
    <mergeCell ref="E5:F5"/>
    <mergeCell ref="E7:F7"/>
    <mergeCell ref="E10:F10"/>
    <mergeCell ref="E15:F15"/>
  </mergeCells>
  <conditionalFormatting sqref="F20">
    <cfRule type="expression" dxfId="10" priority="1">
      <formula>ISNUMBER(FIND("topic",F20,1))</formula>
    </cfRule>
    <cfRule type="expression" dxfId="9" priority="2">
      <formula>ISNUMBER(FIND("not",F20,1))</formula>
    </cfRule>
  </conditionalFormatting>
  <printOptions horizontalCentered="1" verticalCentered="1"/>
  <pageMargins left="0.70866141732283472" right="0.70866141732283472" top="0.74803149606299213" bottom="0.74803149606299213" header="0.31496062992125984" footer="0.31496062992125984"/>
  <pageSetup paperSize="9" scale="65" orientation="landscape" r:id="rId1"/>
  <headerFooter>
    <oddHeader>&amp;C&amp;A</oddHeader>
    <oddFooter>&amp;L&amp;D &amp;T&amp;R&amp;P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6"/>
  <sheetViews>
    <sheetView showGridLines="0" tabSelected="1" topLeftCell="A2" zoomScaleNormal="100" workbookViewId="0">
      <selection activeCell="C17" sqref="C17"/>
    </sheetView>
  </sheetViews>
  <sheetFormatPr defaultColWidth="0" defaultRowHeight="13.8" zeroHeight="1" x14ac:dyDescent="0.25"/>
  <cols>
    <col min="1" max="1" width="3.19921875" style="43" bestFit="1" customWidth="1"/>
    <col min="2" max="3" width="3.19921875" style="5" bestFit="1" customWidth="1"/>
    <col min="4" max="4" width="67.8984375" style="5" bestFit="1" customWidth="1"/>
    <col min="5" max="8" width="12.796875" style="5" bestFit="1" customWidth="1"/>
    <col min="9" max="11" width="3.19921875" style="5" bestFit="1" customWidth="1"/>
    <col min="12" max="12" width="4.296875" style="9" hidden="1" customWidth="1"/>
    <col min="13" max="13" width="8.69921875" style="5" hidden="1" customWidth="1"/>
    <col min="14" max="14" width="1.796875" style="8" hidden="1" customWidth="1"/>
    <col min="15" max="15" width="6.796875" style="5" hidden="1" customWidth="1"/>
    <col min="16" max="16" width="13.5" style="5" hidden="1" customWidth="1"/>
    <col min="17" max="18" width="5.09765625" style="5" hidden="1" customWidth="1"/>
    <col min="19" max="19" width="6.796875" style="5" hidden="1" customWidth="1"/>
    <col min="20" max="16384" width="8.69921875" style="5" hidden="1"/>
  </cols>
  <sheetData>
    <row r="1" spans="1:19" hidden="1" x14ac:dyDescent="0.25">
      <c r="A1" s="43" t="s">
        <v>1</v>
      </c>
      <c r="B1" s="5" t="s">
        <v>1</v>
      </c>
      <c r="C1" s="5" t="s">
        <v>1</v>
      </c>
      <c r="D1" t="s">
        <v>18</v>
      </c>
      <c r="E1" s="6" t="s">
        <v>19</v>
      </c>
      <c r="F1" s="6" t="s">
        <v>19</v>
      </c>
      <c r="G1" s="6" t="s">
        <v>19</v>
      </c>
      <c r="H1" s="6" t="s">
        <v>19</v>
      </c>
      <c r="I1" s="5" t="s">
        <v>1</v>
      </c>
      <c r="J1" s="5" t="s">
        <v>1</v>
      </c>
      <c r="K1" s="5" t="s">
        <v>1</v>
      </c>
      <c r="L1" s="7" t="s">
        <v>20</v>
      </c>
    </row>
    <row r="2" spans="1:19" customFormat="1" ht="14.4" thickBot="1" x14ac:dyDescent="0.3">
      <c r="A2" s="43"/>
      <c r="L2" s="9"/>
    </row>
    <row r="3" spans="1:19" ht="15" thickTop="1" thickBot="1" x14ac:dyDescent="0.3">
      <c r="B3" s="10"/>
      <c r="C3" s="11"/>
      <c r="D3" s="11"/>
      <c r="E3" s="12"/>
      <c r="F3" s="11"/>
      <c r="G3" s="11"/>
      <c r="H3" s="11"/>
      <c r="I3" s="11"/>
      <c r="J3" s="13"/>
    </row>
    <row r="4" spans="1:19" ht="14.4" thickBot="1" x14ac:dyDescent="0.3">
      <c r="B4" s="14"/>
      <c r="C4" s="15"/>
      <c r="D4" s="16"/>
      <c r="E4" s="17"/>
      <c r="F4" s="16"/>
      <c r="G4" s="16"/>
      <c r="H4" s="16"/>
      <c r="I4" s="18"/>
      <c r="J4" s="19"/>
    </row>
    <row r="5" spans="1:19" ht="15.6" thickTop="1" thickBot="1" x14ac:dyDescent="0.35">
      <c r="B5" s="14"/>
      <c r="C5" s="20"/>
      <c r="D5" s="21" t="s">
        <v>21</v>
      </c>
      <c r="E5" s="73" t="s">
        <v>22</v>
      </c>
      <c r="F5" s="74"/>
      <c r="G5" s="74"/>
      <c r="H5" s="75"/>
      <c r="I5" s="22"/>
      <c r="J5" s="19"/>
      <c r="N5" s="23">
        <f>IF(MID(E5,1,7)="Please,",1,0)</f>
        <v>1</v>
      </c>
      <c r="O5" s="5">
        <f>IF(N5=0,MATCH(E5,Actions,0),0)</f>
        <v>0</v>
      </c>
      <c r="P5" s="36">
        <f>INDEX(MinimumTeachingHours,O5)</f>
        <v>40</v>
      </c>
      <c r="Q5" s="37" t="e">
        <f ca="1">SUM(INDIRECT(SUBSTITUTE(E5," ","")&amp;"!1:1",TRUE))</f>
        <v>#REF!</v>
      </c>
      <c r="R5" s="39" t="e">
        <f ca="1">MID("ABCDEFGHIJKLMNOPQRSTUVWXYZ",Q5,1)</f>
        <v>#REF!</v>
      </c>
    </row>
    <row r="6" spans="1:19" ht="15.6" thickTop="1" thickBot="1" x14ac:dyDescent="0.3">
      <c r="B6" s="14"/>
      <c r="C6" s="20"/>
      <c r="D6" s="21" t="s">
        <v>23</v>
      </c>
      <c r="E6" s="73" t="s">
        <v>24</v>
      </c>
      <c r="F6" s="74"/>
      <c r="G6" s="74"/>
      <c r="H6" s="75"/>
      <c r="I6" s="22"/>
      <c r="J6" s="19"/>
      <c r="N6" s="23">
        <f>IF(MID(E6,1,7)="Please,",1,0)</f>
        <v>1</v>
      </c>
      <c r="O6" s="5">
        <f ca="1">IF(N6=0,MATCH(E6,INDIRECT(IF(O5=4,"LabelCountriesLearning","LabelsCountries"),TRUE),0)+1,0)</f>
        <v>0</v>
      </c>
      <c r="P6" s="5" t="str">
        <f ca="1">IF(O5=4,INDEX(Lists!H:H,O6),INDEX(Lists!E:E,O6))</f>
        <v>DZ</v>
      </c>
      <c r="R6" s="40" t="e">
        <f ca="1">IF(ISERROR(MATCH(P6,INDIRECT(SUBSTITUTE(E5," ","")&amp;"!A:A",TRUE),0)),MATCH("§§",INDIRECT(SUBSTITUTE(E5," ","")&amp;"!A:A",TRUE),0),MATCH(P6,INDIRECT(SUBSTITUTE(E5," ","")&amp;"!A:A",TRUE),0))</f>
        <v>#REF!</v>
      </c>
    </row>
    <row r="7" spans="1:19" ht="15.6" thickTop="1" thickBot="1" x14ac:dyDescent="0.35">
      <c r="B7" s="14"/>
      <c r="C7" s="24"/>
      <c r="D7" s="25"/>
      <c r="E7" s="81" t="str">
        <f>IF(O5=4,"","If your country is not listed, please, select OTHER COUNTRIES.")</f>
        <v>If your country is not listed, please, select OTHER COUNTRIES.</v>
      </c>
      <c r="F7" s="81"/>
      <c r="G7" s="81"/>
      <c r="H7" s="81"/>
      <c r="I7" s="26"/>
      <c r="J7" s="19"/>
      <c r="N7" s="23">
        <f>IF(O7+S7=0,0,1)</f>
        <v>1</v>
      </c>
      <c r="O7" s="23">
        <f>IF(SUM(P7:R7)=0,0,1)</f>
        <v>1</v>
      </c>
      <c r="P7" s="35">
        <f>IF(E31&lt;MinTH,1,0)</f>
        <v>1</v>
      </c>
      <c r="Q7" s="35">
        <f>IF(F31&lt;MinTH,1,0)</f>
        <v>1</v>
      </c>
      <c r="R7" s="35">
        <f>IF(G31&lt;MinTH,1,0)</f>
        <v>1</v>
      </c>
      <c r="S7" s="35">
        <f>IF(H31&lt;MinTH*3,1,0)</f>
        <v>1</v>
      </c>
    </row>
    <row r="8" spans="1:19" ht="14.4" thickBot="1" x14ac:dyDescent="0.3">
      <c r="A8" s="44"/>
      <c r="B8" s="14"/>
      <c r="C8" s="87" t="str">
        <f>IF(N5+N6=0,IF(N7=0,"Your form is valid; see your lump sum amount below the table.","The form is not valid: " &amp; IF(O7=0,"the total of hours over the 3 years must be at least " &amp; MinTH*3 &amp;" hours. Your total is currently "&amp;BigTotal&amp;".","the total of each column must be minimum " &amp; MinTH&amp;" hours.")),"The panel below will be activated once the topic and the country will be defined.")</f>
        <v>The panel below will be activated once the topic and the country will be defined.</v>
      </c>
      <c r="D8" s="87"/>
      <c r="E8" s="87"/>
      <c r="F8" s="87"/>
      <c r="G8" s="87"/>
      <c r="H8" s="87"/>
      <c r="I8" s="87"/>
      <c r="J8" s="19"/>
      <c r="P8" t="s">
        <v>25</v>
      </c>
      <c r="Q8" t="s">
        <v>26</v>
      </c>
      <c r="R8" t="s">
        <v>27</v>
      </c>
      <c r="S8" t="s">
        <v>28</v>
      </c>
    </row>
    <row r="9" spans="1:19" ht="14.4" thickBot="1" x14ac:dyDescent="0.3">
      <c r="B9" s="32"/>
      <c r="C9" s="16"/>
      <c r="D9" s="16"/>
      <c r="E9" s="17"/>
      <c r="F9" s="16"/>
      <c r="G9" s="16"/>
      <c r="H9" s="16"/>
      <c r="I9" s="16"/>
      <c r="J9" s="33"/>
    </row>
    <row r="10" spans="1:19" ht="28.2" thickBot="1" x14ac:dyDescent="0.3">
      <c r="A10" s="44" t="s">
        <v>5</v>
      </c>
      <c r="B10" s="32"/>
      <c r="D10" s="76" t="str">
        <f>IF(N5+N6=0,"JMO " &amp; E5 &amp; " Teaching Hours","")</f>
        <v/>
      </c>
      <c r="E10" s="77"/>
      <c r="F10" s="77"/>
      <c r="G10" s="77"/>
      <c r="H10" s="78"/>
      <c r="J10" s="33"/>
    </row>
    <row r="11" spans="1:19" ht="14.4" thickBot="1" x14ac:dyDescent="0.3">
      <c r="B11" s="32"/>
      <c r="J11" s="33"/>
      <c r="P11" s="5" t="str">
        <f ca="1">INDIRECT(IF(O5=4,"LabelCountriesLearning","LabelsCountries"),TRUE)</f>
        <v>Antarctica (AQ)</v>
      </c>
    </row>
    <row r="12" spans="1:19" ht="14.4" thickBot="1" x14ac:dyDescent="0.3">
      <c r="B12" s="32"/>
      <c r="D12" s="79" t="s">
        <v>29</v>
      </c>
      <c r="E12" s="79"/>
      <c r="F12" s="79"/>
      <c r="G12" s="79"/>
      <c r="H12" s="79"/>
      <c r="J12" s="33"/>
    </row>
    <row r="13" spans="1:19" ht="28.2" thickBot="1" x14ac:dyDescent="0.3">
      <c r="A13" s="44" t="s">
        <v>5</v>
      </c>
      <c r="B13" s="32"/>
      <c r="D13" s="86" t="str">
        <f>IF(E5="Chairs","A Jean Monnet Chair is held by only one professor, who provides the minimum of " &amp; MinTH &amp; " teaching hours per academic year. The Chair may also have a team to support and enhance the activities of the Chair, including the provision of additional teaching hours","A Jean Monnet " &amp; E5 &amp; " must include a minimum of " &amp; MinTH &amp; " teaching hours per academic year.")</f>
        <v>A Jean Monnet Please, choose the topic you are applying for must include a minimum of 40 teaching hours per academic year.</v>
      </c>
      <c r="E13" s="86"/>
      <c r="F13" s="86"/>
      <c r="G13" s="86"/>
      <c r="H13" s="86"/>
      <c r="J13" s="33"/>
    </row>
    <row r="14" spans="1:19" ht="14.4" thickBot="1" x14ac:dyDescent="0.3">
      <c r="B14" s="32"/>
      <c r="D14" s="82" t="str">
        <f>IF(E5&lt;&gt;"Chairs","",IF(AND(E16&amp;F16&amp;G16&lt;&gt;"",OR(E16&lt;90,F16&lt;90,G16&lt;90)),"The Jean Monnet Chair must provide the minimum of 90 teaching hours per academic year.",""))</f>
        <v/>
      </c>
      <c r="E14" s="82"/>
      <c r="F14" s="82"/>
      <c r="G14" s="82"/>
      <c r="H14" s="82"/>
      <c r="J14" s="33"/>
    </row>
    <row r="15" spans="1:19" ht="28.2" thickTop="1" x14ac:dyDescent="0.25">
      <c r="A15" s="44" t="s">
        <v>5</v>
      </c>
      <c r="B15" s="32"/>
      <c r="D15" s="27" t="s">
        <v>30</v>
      </c>
      <c r="E15" s="31" t="s">
        <v>31</v>
      </c>
      <c r="F15" s="31" t="s">
        <v>32</v>
      </c>
      <c r="G15" s="31" t="s">
        <v>33</v>
      </c>
      <c r="H15" s="31" t="s">
        <v>34</v>
      </c>
      <c r="J15" s="33"/>
    </row>
    <row r="16" spans="1:19" ht="14.4" thickBot="1" x14ac:dyDescent="0.3">
      <c r="B16" s="32"/>
      <c r="D16" s="1" t="s">
        <v>35</v>
      </c>
      <c r="E16" s="2"/>
      <c r="F16" s="2"/>
      <c r="G16" s="2"/>
      <c r="H16" s="28">
        <f t="shared" ref="H16:H31" si="0">SUM(E16:G16)</f>
        <v>0</v>
      </c>
      <c r="J16" s="33"/>
      <c r="O16" s="5" t="s">
        <v>35</v>
      </c>
    </row>
    <row r="17" spans="2:15" ht="15" thickTop="1" thickBot="1" x14ac:dyDescent="0.3">
      <c r="B17" s="32"/>
      <c r="D17" s="1" t="s">
        <v>36</v>
      </c>
      <c r="E17" s="2"/>
      <c r="F17" s="2"/>
      <c r="G17" s="2"/>
      <c r="H17" s="28">
        <f t="shared" si="0"/>
        <v>0</v>
      </c>
      <c r="J17" s="33"/>
      <c r="O17" s="5" t="s">
        <v>36</v>
      </c>
    </row>
    <row r="18" spans="2:15" ht="15" thickTop="1" thickBot="1" x14ac:dyDescent="0.3">
      <c r="B18" s="32"/>
      <c r="D18" s="1" t="s">
        <v>37</v>
      </c>
      <c r="E18" s="2"/>
      <c r="F18" s="2"/>
      <c r="G18" s="2"/>
      <c r="H18" s="28">
        <f t="shared" si="0"/>
        <v>0</v>
      </c>
      <c r="J18" s="33"/>
      <c r="O18" s="5" t="s">
        <v>37</v>
      </c>
    </row>
    <row r="19" spans="2:15" ht="15" thickTop="1" thickBot="1" x14ac:dyDescent="0.3">
      <c r="B19" s="32"/>
      <c r="D19" s="1" t="s">
        <v>38</v>
      </c>
      <c r="E19" s="2"/>
      <c r="F19" s="2"/>
      <c r="G19" s="2"/>
      <c r="H19" s="28">
        <f t="shared" si="0"/>
        <v>0</v>
      </c>
      <c r="J19" s="33"/>
      <c r="O19" s="5" t="s">
        <v>38</v>
      </c>
    </row>
    <row r="20" spans="2:15" ht="15" thickTop="1" thickBot="1" x14ac:dyDescent="0.3">
      <c r="B20" s="32"/>
      <c r="D20" s="1" t="s">
        <v>39</v>
      </c>
      <c r="E20" s="2"/>
      <c r="F20" s="2"/>
      <c r="G20" s="2"/>
      <c r="H20" s="28">
        <f t="shared" si="0"/>
        <v>0</v>
      </c>
      <c r="J20" s="33"/>
      <c r="O20" s="5" t="s">
        <v>39</v>
      </c>
    </row>
    <row r="21" spans="2:15" ht="15" thickTop="1" thickBot="1" x14ac:dyDescent="0.3">
      <c r="B21" s="32"/>
      <c r="D21" s="1" t="s">
        <v>40</v>
      </c>
      <c r="E21" s="2"/>
      <c r="F21" s="2"/>
      <c r="G21" s="2"/>
      <c r="H21" s="28">
        <f t="shared" si="0"/>
        <v>0</v>
      </c>
      <c r="J21" s="33"/>
      <c r="O21" s="5" t="s">
        <v>40</v>
      </c>
    </row>
    <row r="22" spans="2:15" ht="15" thickTop="1" thickBot="1" x14ac:dyDescent="0.3">
      <c r="B22" s="32"/>
      <c r="D22" s="1" t="s">
        <v>41</v>
      </c>
      <c r="E22" s="2"/>
      <c r="F22" s="2"/>
      <c r="G22" s="2"/>
      <c r="H22" s="28">
        <f t="shared" si="0"/>
        <v>0</v>
      </c>
      <c r="J22" s="33"/>
      <c r="O22" s="5" t="s">
        <v>41</v>
      </c>
    </row>
    <row r="23" spans="2:15" ht="15" thickTop="1" thickBot="1" x14ac:dyDescent="0.3">
      <c r="B23" s="32"/>
      <c r="D23" s="1" t="s">
        <v>42</v>
      </c>
      <c r="E23" s="2"/>
      <c r="F23" s="2"/>
      <c r="G23" s="2"/>
      <c r="H23" s="28">
        <f t="shared" si="0"/>
        <v>0</v>
      </c>
      <c r="J23" s="33"/>
      <c r="O23" s="5" t="s">
        <v>42</v>
      </c>
    </row>
    <row r="24" spans="2:15" ht="15" thickTop="1" thickBot="1" x14ac:dyDescent="0.3">
      <c r="B24" s="32"/>
      <c r="D24" s="1" t="s">
        <v>43</v>
      </c>
      <c r="E24" s="2"/>
      <c r="F24" s="2"/>
      <c r="G24" s="2"/>
      <c r="H24" s="28">
        <f t="shared" si="0"/>
        <v>0</v>
      </c>
      <c r="J24" s="33"/>
      <c r="O24" s="5" t="s">
        <v>43</v>
      </c>
    </row>
    <row r="25" spans="2:15" ht="15" thickTop="1" thickBot="1" x14ac:dyDescent="0.3">
      <c r="B25" s="32"/>
      <c r="D25" s="1" t="s">
        <v>44</v>
      </c>
      <c r="E25" s="2"/>
      <c r="F25" s="2"/>
      <c r="G25" s="2"/>
      <c r="H25" s="28">
        <f t="shared" si="0"/>
        <v>0</v>
      </c>
      <c r="J25" s="33"/>
      <c r="O25" s="5" t="s">
        <v>44</v>
      </c>
    </row>
    <row r="26" spans="2:15" ht="15" thickTop="1" thickBot="1" x14ac:dyDescent="0.3">
      <c r="B26" s="32"/>
      <c r="D26" s="1" t="s">
        <v>45</v>
      </c>
      <c r="E26" s="2"/>
      <c r="F26" s="2"/>
      <c r="G26" s="2"/>
      <c r="H26" s="28">
        <f t="shared" si="0"/>
        <v>0</v>
      </c>
      <c r="J26" s="33"/>
      <c r="O26" s="5" t="s">
        <v>45</v>
      </c>
    </row>
    <row r="27" spans="2:15" ht="15" thickTop="1" thickBot="1" x14ac:dyDescent="0.3">
      <c r="B27" s="32"/>
      <c r="D27" s="1" t="s">
        <v>46</v>
      </c>
      <c r="E27" s="2"/>
      <c r="F27" s="2"/>
      <c r="G27" s="2"/>
      <c r="H27" s="28">
        <f t="shared" si="0"/>
        <v>0</v>
      </c>
      <c r="J27" s="33"/>
      <c r="O27" s="5" t="s">
        <v>46</v>
      </c>
    </row>
    <row r="28" spans="2:15" ht="15" thickTop="1" thickBot="1" x14ac:dyDescent="0.3">
      <c r="B28" s="32"/>
      <c r="D28" s="1" t="s">
        <v>47</v>
      </c>
      <c r="E28" s="2"/>
      <c r="F28" s="2"/>
      <c r="G28" s="2"/>
      <c r="H28" s="28">
        <f t="shared" si="0"/>
        <v>0</v>
      </c>
      <c r="J28" s="33"/>
      <c r="O28" s="5" t="s">
        <v>47</v>
      </c>
    </row>
    <row r="29" spans="2:15" ht="15" thickTop="1" thickBot="1" x14ac:dyDescent="0.3">
      <c r="B29" s="32"/>
      <c r="D29" s="1" t="s">
        <v>48</v>
      </c>
      <c r="E29" s="2"/>
      <c r="F29" s="2"/>
      <c r="G29" s="2"/>
      <c r="H29" s="28">
        <f t="shared" si="0"/>
        <v>0</v>
      </c>
      <c r="J29" s="33"/>
      <c r="O29" s="5" t="s">
        <v>48</v>
      </c>
    </row>
    <row r="30" spans="2:15" ht="15" thickTop="1" thickBot="1" x14ac:dyDescent="0.3">
      <c r="B30" s="32"/>
      <c r="D30" s="1" t="s">
        <v>49</v>
      </c>
      <c r="E30" s="2"/>
      <c r="F30" s="2"/>
      <c r="G30" s="2"/>
      <c r="H30" s="28">
        <f t="shared" si="0"/>
        <v>0</v>
      </c>
      <c r="J30" s="33"/>
      <c r="O30" s="5" t="s">
        <v>49</v>
      </c>
    </row>
    <row r="31" spans="2:15" ht="15" thickTop="1" thickBot="1" x14ac:dyDescent="0.3">
      <c r="B31" s="32"/>
      <c r="D31" s="29" t="s">
        <v>50</v>
      </c>
      <c r="E31" s="30">
        <f>SUM(E16:E30)</f>
        <v>0</v>
      </c>
      <c r="F31" s="30">
        <f>SUM(F16:F30)</f>
        <v>0</v>
      </c>
      <c r="G31" s="30">
        <f>SUM(G16:G30)</f>
        <v>0</v>
      </c>
      <c r="H31" s="30">
        <f t="shared" si="0"/>
        <v>0</v>
      </c>
      <c r="J31" s="33"/>
    </row>
    <row r="32" spans="2:15" ht="15" thickTop="1" thickBot="1" x14ac:dyDescent="0.3">
      <c r="B32" s="14"/>
      <c r="C32" s="24"/>
      <c r="D32" s="25"/>
      <c r="E32" s="25"/>
      <c r="F32" s="25"/>
      <c r="G32" s="25"/>
      <c r="H32" s="25"/>
      <c r="I32" s="26"/>
      <c r="J32" s="19"/>
    </row>
    <row r="33" spans="2:11" ht="14.4" thickBot="1" x14ac:dyDescent="0.3">
      <c r="B33" s="14"/>
      <c r="C33" s="80" t="str">
        <f>IF(N30+N31=0,"","The form is not valid; the panel below will be activated once the action and the country will be defined.")</f>
        <v/>
      </c>
      <c r="D33" s="80"/>
      <c r="E33" s="80"/>
      <c r="F33" s="80"/>
      <c r="G33" s="80"/>
      <c r="H33" s="80"/>
      <c r="I33" s="80"/>
      <c r="J33" s="19"/>
    </row>
    <row r="34" spans="2:11" x14ac:dyDescent="0.25">
      <c r="B34" s="32"/>
      <c r="C34" s="16"/>
      <c r="D34" s="16"/>
      <c r="E34" s="17"/>
      <c r="F34" s="16"/>
      <c r="G34" s="16"/>
      <c r="H34" s="16"/>
      <c r="I34" s="16"/>
      <c r="J34" s="33"/>
    </row>
    <row r="35" spans="2:11" x14ac:dyDescent="0.25">
      <c r="B35" s="32"/>
      <c r="D35" s="83" t="str">
        <f>IF(N7&gt;0,"Lump sum amount:
Please, fill in first the table.","The lump sum amount for the topic " &amp; E5 &amp; " for an applicant from " &amp; E6 &amp; ",
having defined " &amp; BigTotal &amp; " hours over the 3 years is:")</f>
        <v>Lump sum amount:
Please, fill in first the table.</v>
      </c>
      <c r="E35" s="83"/>
      <c r="F35" s="83"/>
      <c r="G35" s="83"/>
      <c r="H35" s="84">
        <f ca="1">IF(SUM(N5:N7)&gt;0,0,INDIRECT(SUBSTITUTE(E5," ","")&amp;"!" &amp; R5&amp;R6,TRUE))</f>
        <v>0</v>
      </c>
      <c r="J35" s="33"/>
    </row>
    <row r="36" spans="2:11" x14ac:dyDescent="0.25">
      <c r="B36" s="32"/>
      <c r="D36" s="83"/>
      <c r="E36" s="83"/>
      <c r="F36" s="83"/>
      <c r="G36" s="83"/>
      <c r="H36" s="84"/>
      <c r="J36" s="33"/>
    </row>
    <row r="37" spans="2:11" ht="14.4" x14ac:dyDescent="0.25">
      <c r="B37" s="32"/>
      <c r="D37" s="88" t="str">
        <f ca="1">IF(H35=0,"","Please insert this amount in Part A (‘edit e-forms’) of your proposal, under Section 3 – Budget.")</f>
        <v/>
      </c>
      <c r="E37" s="88"/>
      <c r="F37" s="88"/>
      <c r="G37" s="88"/>
      <c r="H37" s="88"/>
      <c r="J37" s="33"/>
    </row>
    <row r="38" spans="2:11" ht="14.4" thickBot="1" x14ac:dyDescent="0.3">
      <c r="B38" s="14"/>
      <c r="C38" s="24"/>
      <c r="D38" s="25"/>
      <c r="E38" s="25"/>
      <c r="F38" s="25"/>
      <c r="G38" s="25"/>
      <c r="H38" s="25"/>
      <c r="I38" s="26"/>
      <c r="J38" s="19"/>
    </row>
    <row r="39" spans="2:11" ht="14.4" thickBot="1" x14ac:dyDescent="0.3">
      <c r="B39" s="41"/>
      <c r="C39" s="85" t="str">
        <f>IF(N35+N36=0,"","The form is not valid; the panel below will be activated once the action and the country will be defined.")</f>
        <v/>
      </c>
      <c r="D39" s="85"/>
      <c r="E39" s="85"/>
      <c r="F39" s="85"/>
      <c r="G39" s="85"/>
      <c r="H39" s="85"/>
      <c r="I39" s="85"/>
      <c r="J39" s="42"/>
    </row>
    <row r="40" spans="2:11" ht="14.4" thickTop="1" x14ac:dyDescent="0.25">
      <c r="B40"/>
      <c r="C40"/>
      <c r="D40"/>
      <c r="E40"/>
      <c r="F40"/>
      <c r="G40"/>
      <c r="H40"/>
      <c r="I40"/>
      <c r="J40"/>
      <c r="K40"/>
    </row>
    <row r="41" spans="2:11" hidden="1" x14ac:dyDescent="0.25">
      <c r="B41"/>
      <c r="C41"/>
      <c r="D41"/>
      <c r="E41"/>
      <c r="F41"/>
      <c r="G41"/>
      <c r="H41"/>
      <c r="I41"/>
      <c r="J41"/>
      <c r="K41"/>
    </row>
    <row r="42" spans="2:11" hidden="1" x14ac:dyDescent="0.25">
      <c r="B42"/>
      <c r="C42"/>
      <c r="D42"/>
      <c r="E42"/>
      <c r="F42"/>
      <c r="G42"/>
      <c r="H42"/>
      <c r="I42"/>
      <c r="J42"/>
      <c r="K42"/>
    </row>
    <row r="43" spans="2:11" hidden="1" x14ac:dyDescent="0.25">
      <c r="B43"/>
      <c r="C43"/>
      <c r="D43"/>
      <c r="E43"/>
      <c r="F43"/>
      <c r="G43"/>
      <c r="H43"/>
      <c r="I43"/>
      <c r="J43"/>
      <c r="K43"/>
    </row>
    <row r="44" spans="2:11" hidden="1" x14ac:dyDescent="0.25">
      <c r="B44"/>
      <c r="C44"/>
      <c r="D44"/>
      <c r="E44"/>
      <c r="F44"/>
      <c r="G44"/>
      <c r="H44"/>
      <c r="I44"/>
      <c r="J44"/>
      <c r="K44"/>
    </row>
    <row r="45" spans="2:11" hidden="1" x14ac:dyDescent="0.25">
      <c r="B45"/>
      <c r="C45"/>
      <c r="D45"/>
      <c r="E45"/>
      <c r="F45"/>
      <c r="G45"/>
      <c r="H45"/>
      <c r="I45"/>
      <c r="J45"/>
      <c r="K45"/>
    </row>
    <row r="46" spans="2:11" hidden="1" x14ac:dyDescent="0.25">
      <c r="B46"/>
      <c r="C46"/>
      <c r="D46"/>
      <c r="E46"/>
      <c r="F46"/>
      <c r="G46"/>
      <c r="H46"/>
      <c r="I46"/>
      <c r="J46"/>
      <c r="K46"/>
    </row>
  </sheetData>
  <sheetProtection algorithmName="SHA-512" hashValue="PFwlkFyhDALd5Z0CCMqRnyafeYfCM9apuOv0cV464j63v+6SdYhb4sCPUuXffdvRfh3EhI0fjYMyvOPeQg9NuQ==" saltValue="Dn/5CzgidcL7O5uFJ5KK8g==" spinCount="100000" sheet="1" objects="1" scenarios="1"/>
  <mergeCells count="13">
    <mergeCell ref="D35:G36"/>
    <mergeCell ref="H35:H36"/>
    <mergeCell ref="C39:I39"/>
    <mergeCell ref="D13:H13"/>
    <mergeCell ref="C8:I8"/>
    <mergeCell ref="D37:H37"/>
    <mergeCell ref="E6:H6"/>
    <mergeCell ref="E5:H5"/>
    <mergeCell ref="D10:H10"/>
    <mergeCell ref="D12:H12"/>
    <mergeCell ref="C33:I33"/>
    <mergeCell ref="E7:H7"/>
    <mergeCell ref="D14:H14"/>
  </mergeCells>
  <phoneticPr fontId="31" type="noConversion"/>
  <conditionalFormatting sqref="E31:G31">
    <cfRule type="cellIs" dxfId="8" priority="17" operator="lessThan">
      <formula>MinTH</formula>
    </cfRule>
  </conditionalFormatting>
  <conditionalFormatting sqref="E5:H6">
    <cfRule type="expression" dxfId="7" priority="18">
      <formula>$N5=1</formula>
    </cfRule>
  </conditionalFormatting>
  <conditionalFormatting sqref="D16:D30">
    <cfRule type="expression" dxfId="6" priority="9">
      <formula>D16=O16</formula>
    </cfRule>
  </conditionalFormatting>
  <conditionalFormatting sqref="H31">
    <cfRule type="cellIs" dxfId="5" priority="7" operator="lessThan">
      <formula>MinTH*3</formula>
    </cfRule>
  </conditionalFormatting>
  <conditionalFormatting sqref="C8:I8">
    <cfRule type="expression" dxfId="4" priority="19">
      <formula>OR(SUM($N$5:$N$6)&gt;0,$O$7&gt;0)</formula>
    </cfRule>
  </conditionalFormatting>
  <conditionalFormatting sqref="C38:I38 C37:D37 I37 C9:I13 C15:I36 I14 C14:D14">
    <cfRule type="expression" dxfId="3" priority="3" stopIfTrue="1">
      <formula>SUM($N$5:$N$6)&gt;0</formula>
    </cfRule>
  </conditionalFormatting>
  <conditionalFormatting sqref="D35:H36 D37">
    <cfRule type="expression" dxfId="2" priority="5">
      <formula>$N7&gt;0</formula>
    </cfRule>
  </conditionalFormatting>
  <conditionalFormatting sqref="D10:H10">
    <cfRule type="expression" dxfId="1" priority="4">
      <formula>N7&gt;0</formula>
    </cfRule>
  </conditionalFormatting>
  <conditionalFormatting sqref="E16:G16">
    <cfRule type="expression" dxfId="0" priority="2">
      <formula>AND($E$5="Chairs",E16&lt;90,E16&lt;&gt;"")</formula>
    </cfRule>
  </conditionalFormatting>
  <dataValidations count="2">
    <dataValidation type="list" allowBlank="1" showInputMessage="1" showErrorMessage="1" sqref="E5" xr:uid="{00000000-0002-0000-0200-000000000000}">
      <formula1>Actions</formula1>
    </dataValidation>
    <dataValidation type="list" allowBlank="1" showInputMessage="1" showErrorMessage="1" sqref="E6:H6" xr:uid="{00000000-0002-0000-0200-000001000000}">
      <formula1>INDIRECT(IF(O5=4,"LabelCountriesLearning","LabelsCountries"),TRUE)</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landscape" r:id="rId1"/>
  <headerFooter>
    <oddHeader>&amp;C&amp;A</oddHeader>
    <oddFooter>&amp;L&amp;D &amp;T&amp;R&amp;P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Z65"/>
  <sheetViews>
    <sheetView workbookViewId="0">
      <pane xSplit="2" ySplit="2" topLeftCell="C18" activePane="bottomRight" state="frozen"/>
      <selection activeCell="D12" sqref="D12:H12"/>
      <selection pane="topRight" activeCell="D12" sqref="D12:H12"/>
      <selection pane="bottomLeft" activeCell="D12" sqref="D12:H12"/>
      <selection pane="bottomRight" activeCell="B45" sqref="B45"/>
    </sheetView>
  </sheetViews>
  <sheetFormatPr defaultRowHeight="13.8" x14ac:dyDescent="0.25"/>
  <cols>
    <col min="1" max="1" width="4.69921875" bestFit="1" customWidth="1"/>
    <col min="2" max="2" width="24.3984375" bestFit="1" customWidth="1"/>
    <col min="3" max="18" width="7.5" bestFit="1" customWidth="1"/>
    <col min="19" max="20" width="5.8984375" bestFit="1" customWidth="1"/>
  </cols>
  <sheetData>
    <row r="1" spans="1:20" x14ac:dyDescent="0.25">
      <c r="C1">
        <f t="shared" ref="C1:S1" si="0">IF(AND(BigTotal&gt;C2,IF(D2="",TRUE(),BigTotal&lt;=D2)),COLUMN(C1),0)</f>
        <v>0</v>
      </c>
      <c r="D1">
        <f t="shared" si="0"/>
        <v>0</v>
      </c>
      <c r="E1">
        <f t="shared" si="0"/>
        <v>0</v>
      </c>
      <c r="F1">
        <f t="shared" si="0"/>
        <v>0</v>
      </c>
      <c r="G1">
        <f t="shared" si="0"/>
        <v>0</v>
      </c>
      <c r="H1">
        <f t="shared" si="0"/>
        <v>0</v>
      </c>
      <c r="I1">
        <f t="shared" si="0"/>
        <v>0</v>
      </c>
      <c r="J1">
        <f t="shared" si="0"/>
        <v>0</v>
      </c>
      <c r="K1">
        <f t="shared" si="0"/>
        <v>0</v>
      </c>
      <c r="L1">
        <f t="shared" si="0"/>
        <v>0</v>
      </c>
      <c r="M1">
        <f t="shared" si="0"/>
        <v>0</v>
      </c>
      <c r="N1">
        <f t="shared" si="0"/>
        <v>0</v>
      </c>
      <c r="O1">
        <f t="shared" si="0"/>
        <v>0</v>
      </c>
      <c r="P1">
        <f t="shared" si="0"/>
        <v>0</v>
      </c>
      <c r="Q1">
        <f t="shared" si="0"/>
        <v>0</v>
      </c>
      <c r="R1">
        <f t="shared" si="0"/>
        <v>0</v>
      </c>
      <c r="S1">
        <f t="shared" si="0"/>
        <v>0</v>
      </c>
    </row>
    <row r="2" spans="1:20" ht="14.4" x14ac:dyDescent="0.3">
      <c r="A2" s="38">
        <f>BigTotal</f>
        <v>0</v>
      </c>
      <c r="C2">
        <f>VALUE(MID(C3,1,3))-1</f>
        <v>269</v>
      </c>
      <c r="D2">
        <f t="shared" ref="D2:R2" si="1">VALUE(MID(D3,1,3))-1</f>
        <v>300</v>
      </c>
      <c r="E2">
        <f t="shared" si="1"/>
        <v>330</v>
      </c>
      <c r="F2">
        <f t="shared" si="1"/>
        <v>360</v>
      </c>
      <c r="G2">
        <f t="shared" si="1"/>
        <v>390</v>
      </c>
      <c r="H2">
        <f t="shared" si="1"/>
        <v>420</v>
      </c>
      <c r="I2">
        <f t="shared" si="1"/>
        <v>450</v>
      </c>
      <c r="J2">
        <f t="shared" si="1"/>
        <v>480</v>
      </c>
      <c r="K2">
        <f t="shared" si="1"/>
        <v>510</v>
      </c>
      <c r="L2">
        <f t="shared" si="1"/>
        <v>540</v>
      </c>
      <c r="M2">
        <f t="shared" si="1"/>
        <v>570</v>
      </c>
      <c r="N2">
        <f t="shared" si="1"/>
        <v>600</v>
      </c>
      <c r="O2">
        <f t="shared" si="1"/>
        <v>630</v>
      </c>
      <c r="P2">
        <f t="shared" si="1"/>
        <v>660</v>
      </c>
      <c r="Q2">
        <f t="shared" si="1"/>
        <v>690</v>
      </c>
      <c r="R2">
        <f t="shared" si="1"/>
        <v>720</v>
      </c>
      <c r="S2">
        <v>750</v>
      </c>
    </row>
    <row r="3" spans="1:20" s="34" customFormat="1" x14ac:dyDescent="0.25">
      <c r="A3" s="34" t="s">
        <v>51</v>
      </c>
      <c r="B3" s="34" t="s">
        <v>52</v>
      </c>
      <c r="C3" s="34" t="s">
        <v>53</v>
      </c>
      <c r="D3" s="34" t="s">
        <v>54</v>
      </c>
      <c r="E3" s="34" t="s">
        <v>55</v>
      </c>
      <c r="F3" s="34" t="s">
        <v>56</v>
      </c>
      <c r="G3" s="34" t="s">
        <v>57</v>
      </c>
      <c r="H3" s="34" t="s">
        <v>58</v>
      </c>
      <c r="I3" s="34" t="s">
        <v>59</v>
      </c>
      <c r="J3" s="34" t="s">
        <v>60</v>
      </c>
      <c r="K3" s="34" t="s">
        <v>61</v>
      </c>
      <c r="L3" s="34" t="s">
        <v>62</v>
      </c>
      <c r="M3" s="34" t="s">
        <v>63</v>
      </c>
      <c r="N3" s="34" t="s">
        <v>64</v>
      </c>
      <c r="O3" s="34" t="s">
        <v>65</v>
      </c>
      <c r="P3" s="34" t="s">
        <v>66</v>
      </c>
      <c r="Q3" s="34" t="s">
        <v>67</v>
      </c>
      <c r="R3" s="34" t="s">
        <v>68</v>
      </c>
      <c r="S3" s="34" t="s">
        <v>69</v>
      </c>
      <c r="T3" s="34" t="s">
        <v>70</v>
      </c>
    </row>
    <row r="4" spans="1:20" x14ac:dyDescent="0.25">
      <c r="A4" t="s">
        <v>71</v>
      </c>
      <c r="B4" s="63" t="s">
        <v>72</v>
      </c>
      <c r="C4" s="69">
        <v>18000</v>
      </c>
      <c r="D4" s="69">
        <v>20000</v>
      </c>
      <c r="E4" s="69">
        <v>22000</v>
      </c>
      <c r="F4" s="69">
        <v>24000</v>
      </c>
      <c r="G4" s="69">
        <v>26000</v>
      </c>
      <c r="H4" s="69">
        <v>28000</v>
      </c>
      <c r="I4" s="69">
        <v>30000</v>
      </c>
      <c r="J4" s="69">
        <v>32000</v>
      </c>
      <c r="K4" s="69">
        <v>34000</v>
      </c>
      <c r="L4" s="69">
        <v>36000</v>
      </c>
      <c r="M4" s="69">
        <v>38000</v>
      </c>
      <c r="N4" s="69">
        <v>40000</v>
      </c>
      <c r="O4" s="69">
        <v>42000</v>
      </c>
      <c r="P4" s="69">
        <v>44000</v>
      </c>
      <c r="Q4" s="69">
        <v>46000</v>
      </c>
      <c r="R4" s="69">
        <v>48000</v>
      </c>
      <c r="S4">
        <v>50000</v>
      </c>
      <c r="T4">
        <v>1</v>
      </c>
    </row>
    <row r="5" spans="1:20" x14ac:dyDescent="0.25">
      <c r="A5" t="s">
        <v>73</v>
      </c>
      <c r="B5" s="63" t="s">
        <v>74</v>
      </c>
      <c r="C5" s="69">
        <v>18000</v>
      </c>
      <c r="D5" s="69">
        <v>20000</v>
      </c>
      <c r="E5" s="69">
        <v>22000</v>
      </c>
      <c r="F5" s="69">
        <v>24000</v>
      </c>
      <c r="G5" s="69">
        <v>26000</v>
      </c>
      <c r="H5" s="69">
        <v>28000</v>
      </c>
      <c r="I5" s="69">
        <v>30000</v>
      </c>
      <c r="J5" s="69">
        <v>32000</v>
      </c>
      <c r="K5" s="69">
        <v>34000</v>
      </c>
      <c r="L5" s="69">
        <v>36000</v>
      </c>
      <c r="M5" s="69">
        <v>38000</v>
      </c>
      <c r="N5" s="69">
        <v>40000</v>
      </c>
      <c r="O5" s="69">
        <v>42000</v>
      </c>
      <c r="P5" s="69">
        <v>44000</v>
      </c>
      <c r="Q5" s="69">
        <v>46000</v>
      </c>
      <c r="R5" s="69">
        <v>48000</v>
      </c>
      <c r="S5">
        <v>50000</v>
      </c>
      <c r="T5">
        <v>1</v>
      </c>
    </row>
    <row r="6" spans="1:20" x14ac:dyDescent="0.25">
      <c r="A6" t="s">
        <v>75</v>
      </c>
      <c r="B6" s="63" t="s">
        <v>76</v>
      </c>
      <c r="C6" s="69">
        <v>18000</v>
      </c>
      <c r="D6" s="69">
        <v>20000</v>
      </c>
      <c r="E6" s="69">
        <v>22000</v>
      </c>
      <c r="F6" s="69">
        <v>24000</v>
      </c>
      <c r="G6" s="69">
        <v>26000</v>
      </c>
      <c r="H6" s="69">
        <v>28000</v>
      </c>
      <c r="I6" s="69">
        <v>30000</v>
      </c>
      <c r="J6" s="69">
        <v>32000</v>
      </c>
      <c r="K6" s="69">
        <v>34000</v>
      </c>
      <c r="L6" s="69">
        <v>36000</v>
      </c>
      <c r="M6" s="69">
        <v>38000</v>
      </c>
      <c r="N6" s="69">
        <v>40000</v>
      </c>
      <c r="O6" s="69">
        <v>42000</v>
      </c>
      <c r="P6" s="69">
        <v>44000</v>
      </c>
      <c r="Q6" s="69">
        <v>46000</v>
      </c>
      <c r="R6" s="69">
        <v>48000</v>
      </c>
      <c r="S6">
        <v>50000</v>
      </c>
      <c r="T6">
        <v>1</v>
      </c>
    </row>
    <row r="7" spans="1:20" x14ac:dyDescent="0.25">
      <c r="A7" t="s">
        <v>77</v>
      </c>
      <c r="B7" s="63" t="s">
        <v>78</v>
      </c>
      <c r="C7" s="69">
        <v>18000</v>
      </c>
      <c r="D7" s="69">
        <v>20000</v>
      </c>
      <c r="E7" s="69">
        <v>22000</v>
      </c>
      <c r="F7" s="69">
        <v>24000</v>
      </c>
      <c r="G7" s="69">
        <v>26000</v>
      </c>
      <c r="H7" s="69">
        <v>28000</v>
      </c>
      <c r="I7" s="69">
        <v>30000</v>
      </c>
      <c r="J7" s="69">
        <v>32000</v>
      </c>
      <c r="K7" s="69">
        <v>34000</v>
      </c>
      <c r="L7" s="69">
        <v>36000</v>
      </c>
      <c r="M7" s="69">
        <v>38000</v>
      </c>
      <c r="N7" s="69">
        <v>40000</v>
      </c>
      <c r="O7" s="69">
        <v>42000</v>
      </c>
      <c r="P7" s="69">
        <v>44000</v>
      </c>
      <c r="Q7" s="69">
        <v>46000</v>
      </c>
      <c r="R7" s="69">
        <v>48000</v>
      </c>
      <c r="S7">
        <v>50000</v>
      </c>
      <c r="T7">
        <v>1</v>
      </c>
    </row>
    <row r="8" spans="1:20" x14ac:dyDescent="0.25">
      <c r="A8" t="s">
        <v>79</v>
      </c>
      <c r="B8" s="63" t="s">
        <v>80</v>
      </c>
      <c r="C8" s="69">
        <v>18000</v>
      </c>
      <c r="D8" s="69">
        <v>20000</v>
      </c>
      <c r="E8" s="69">
        <v>22000</v>
      </c>
      <c r="F8" s="69">
        <v>24000</v>
      </c>
      <c r="G8" s="69">
        <v>26000</v>
      </c>
      <c r="H8" s="69">
        <v>28000</v>
      </c>
      <c r="I8" s="69">
        <v>30000</v>
      </c>
      <c r="J8" s="69">
        <v>32000</v>
      </c>
      <c r="K8" s="69">
        <v>34000</v>
      </c>
      <c r="L8" s="69">
        <v>36000</v>
      </c>
      <c r="M8" s="69">
        <v>38000</v>
      </c>
      <c r="N8" s="69">
        <v>40000</v>
      </c>
      <c r="O8" s="69">
        <v>42000</v>
      </c>
      <c r="P8" s="69">
        <v>44000</v>
      </c>
      <c r="Q8" s="69">
        <v>46000</v>
      </c>
      <c r="R8" s="69">
        <v>48000</v>
      </c>
      <c r="S8">
        <v>50000</v>
      </c>
      <c r="T8">
        <v>1</v>
      </c>
    </row>
    <row r="9" spans="1:20" x14ac:dyDescent="0.25">
      <c r="A9" t="s">
        <v>81</v>
      </c>
      <c r="B9" s="64" t="s">
        <v>82</v>
      </c>
      <c r="C9" s="69">
        <v>19000</v>
      </c>
      <c r="D9" s="69">
        <v>21000</v>
      </c>
      <c r="E9" s="69">
        <v>23000</v>
      </c>
      <c r="F9" s="69">
        <v>25000</v>
      </c>
      <c r="G9" s="69">
        <v>27000</v>
      </c>
      <c r="H9" s="69">
        <v>29000</v>
      </c>
      <c r="I9" s="69">
        <v>31000</v>
      </c>
      <c r="J9" s="69">
        <v>33000</v>
      </c>
      <c r="K9" s="69">
        <v>35000</v>
      </c>
      <c r="L9" s="69">
        <v>37000</v>
      </c>
      <c r="M9" s="69">
        <v>39000</v>
      </c>
      <c r="N9" s="69">
        <v>41000</v>
      </c>
      <c r="O9" s="69">
        <v>43000</v>
      </c>
      <c r="P9" s="69">
        <v>45000</v>
      </c>
      <c r="Q9" s="69">
        <v>47000</v>
      </c>
      <c r="R9" s="69">
        <v>49000</v>
      </c>
      <c r="S9">
        <v>50000</v>
      </c>
      <c r="T9">
        <v>2</v>
      </c>
    </row>
    <row r="10" spans="1:20" x14ac:dyDescent="0.25">
      <c r="A10" t="s">
        <v>83</v>
      </c>
      <c r="B10" s="64" t="s">
        <v>84</v>
      </c>
      <c r="C10" s="69">
        <v>19000</v>
      </c>
      <c r="D10" s="69">
        <v>21000</v>
      </c>
      <c r="E10" s="69">
        <v>23000</v>
      </c>
      <c r="F10" s="69">
        <v>25000</v>
      </c>
      <c r="G10" s="69">
        <v>27000</v>
      </c>
      <c r="H10" s="69">
        <v>29000</v>
      </c>
      <c r="I10" s="69">
        <v>31000</v>
      </c>
      <c r="J10" s="69">
        <v>33000</v>
      </c>
      <c r="K10" s="69">
        <v>35000</v>
      </c>
      <c r="L10" s="69">
        <v>37000</v>
      </c>
      <c r="M10" s="69">
        <v>39000</v>
      </c>
      <c r="N10" s="69">
        <v>41000</v>
      </c>
      <c r="O10" s="69">
        <v>43000</v>
      </c>
      <c r="P10" s="69">
        <v>45000</v>
      </c>
      <c r="Q10" s="69">
        <v>47000</v>
      </c>
      <c r="R10" s="69">
        <v>49000</v>
      </c>
      <c r="S10">
        <v>50000</v>
      </c>
      <c r="T10">
        <v>2</v>
      </c>
    </row>
    <row r="11" spans="1:20" x14ac:dyDescent="0.25">
      <c r="A11" t="s">
        <v>85</v>
      </c>
      <c r="B11" s="64" t="s">
        <v>86</v>
      </c>
      <c r="C11" s="69">
        <v>19000</v>
      </c>
      <c r="D11" s="69">
        <v>21000</v>
      </c>
      <c r="E11" s="69">
        <v>23000</v>
      </c>
      <c r="F11" s="69">
        <v>25000</v>
      </c>
      <c r="G11" s="69">
        <v>27000</v>
      </c>
      <c r="H11" s="69">
        <v>29000</v>
      </c>
      <c r="I11" s="69">
        <v>31000</v>
      </c>
      <c r="J11" s="69">
        <v>33000</v>
      </c>
      <c r="K11" s="69">
        <v>35000</v>
      </c>
      <c r="L11" s="69">
        <v>37000</v>
      </c>
      <c r="M11" s="69">
        <v>39000</v>
      </c>
      <c r="N11" s="69">
        <v>41000</v>
      </c>
      <c r="O11" s="69">
        <v>43000</v>
      </c>
      <c r="P11" s="69">
        <v>45000</v>
      </c>
      <c r="Q11" s="69">
        <v>47000</v>
      </c>
      <c r="R11" s="69">
        <v>49000</v>
      </c>
      <c r="S11">
        <v>50000</v>
      </c>
      <c r="T11">
        <v>2</v>
      </c>
    </row>
    <row r="12" spans="1:20" x14ac:dyDescent="0.25">
      <c r="A12" t="s">
        <v>87</v>
      </c>
      <c r="B12" s="63" t="s">
        <v>88</v>
      </c>
      <c r="C12" s="69">
        <v>25000</v>
      </c>
      <c r="D12" s="69">
        <v>28000</v>
      </c>
      <c r="E12" s="69">
        <v>31000</v>
      </c>
      <c r="F12" s="69">
        <v>34000</v>
      </c>
      <c r="G12" s="69">
        <v>37000</v>
      </c>
      <c r="H12" s="69">
        <v>40000</v>
      </c>
      <c r="I12" s="69">
        <v>43000</v>
      </c>
      <c r="J12" s="69">
        <v>46000</v>
      </c>
      <c r="K12" s="69">
        <v>49000</v>
      </c>
      <c r="L12" s="69">
        <v>50000</v>
      </c>
      <c r="M12" s="69">
        <v>50000</v>
      </c>
      <c r="N12" s="69">
        <v>50000</v>
      </c>
      <c r="O12" s="69">
        <v>50000</v>
      </c>
      <c r="P12" s="69">
        <v>50000</v>
      </c>
      <c r="Q12" s="69">
        <v>50000</v>
      </c>
      <c r="R12" s="69">
        <v>50000</v>
      </c>
      <c r="S12">
        <v>50000</v>
      </c>
      <c r="T12">
        <v>3</v>
      </c>
    </row>
    <row r="13" spans="1:20" x14ac:dyDescent="0.25">
      <c r="A13" t="s">
        <v>89</v>
      </c>
      <c r="B13" s="63" t="s">
        <v>90</v>
      </c>
      <c r="C13" s="69">
        <v>25000</v>
      </c>
      <c r="D13" s="69">
        <v>28000</v>
      </c>
      <c r="E13" s="69">
        <v>31000</v>
      </c>
      <c r="F13" s="69">
        <v>34000</v>
      </c>
      <c r="G13" s="69">
        <v>37000</v>
      </c>
      <c r="H13" s="69">
        <v>40000</v>
      </c>
      <c r="I13" s="69">
        <v>43000</v>
      </c>
      <c r="J13" s="69">
        <v>46000</v>
      </c>
      <c r="K13" s="69">
        <v>49000</v>
      </c>
      <c r="L13" s="69">
        <v>50000</v>
      </c>
      <c r="M13" s="69">
        <v>50000</v>
      </c>
      <c r="N13" s="69">
        <v>50000</v>
      </c>
      <c r="O13" s="69">
        <v>50000</v>
      </c>
      <c r="P13" s="69">
        <v>50000</v>
      </c>
      <c r="Q13" s="69">
        <v>50000</v>
      </c>
      <c r="R13" s="69">
        <v>50000</v>
      </c>
      <c r="S13">
        <v>50000</v>
      </c>
      <c r="T13">
        <v>3</v>
      </c>
    </row>
    <row r="14" spans="1:20" x14ac:dyDescent="0.25">
      <c r="A14" t="s">
        <v>91</v>
      </c>
      <c r="B14" s="63" t="s">
        <v>92</v>
      </c>
      <c r="C14" s="69">
        <v>25000</v>
      </c>
      <c r="D14" s="69">
        <v>28000</v>
      </c>
      <c r="E14" s="69">
        <v>31000</v>
      </c>
      <c r="F14" s="69">
        <v>34000</v>
      </c>
      <c r="G14" s="69">
        <v>37000</v>
      </c>
      <c r="H14" s="69">
        <v>40000</v>
      </c>
      <c r="I14" s="69">
        <v>43000</v>
      </c>
      <c r="J14" s="69">
        <v>46000</v>
      </c>
      <c r="K14" s="69">
        <v>49000</v>
      </c>
      <c r="L14" s="69">
        <v>50000</v>
      </c>
      <c r="M14" s="69">
        <v>50000</v>
      </c>
      <c r="N14" s="69">
        <v>50000</v>
      </c>
      <c r="O14" s="69">
        <v>50000</v>
      </c>
      <c r="P14" s="69">
        <v>50000</v>
      </c>
      <c r="Q14" s="69">
        <v>50000</v>
      </c>
      <c r="R14" s="69">
        <v>50000</v>
      </c>
      <c r="S14">
        <v>50000</v>
      </c>
      <c r="T14">
        <v>3</v>
      </c>
    </row>
    <row r="15" spans="1:20" x14ac:dyDescent="0.25">
      <c r="A15" t="s">
        <v>93</v>
      </c>
      <c r="B15" s="63" t="s">
        <v>94</v>
      </c>
      <c r="C15" s="69">
        <v>25000</v>
      </c>
      <c r="D15" s="69">
        <v>28000</v>
      </c>
      <c r="E15" s="69">
        <v>31000</v>
      </c>
      <c r="F15" s="69">
        <v>34000</v>
      </c>
      <c r="G15" s="69">
        <v>37000</v>
      </c>
      <c r="H15" s="69">
        <v>40000</v>
      </c>
      <c r="I15" s="69">
        <v>43000</v>
      </c>
      <c r="J15" s="69">
        <v>46000</v>
      </c>
      <c r="K15" s="69">
        <v>49000</v>
      </c>
      <c r="L15" s="69">
        <v>50000</v>
      </c>
      <c r="M15" s="69">
        <v>50000</v>
      </c>
      <c r="N15" s="69">
        <v>50000</v>
      </c>
      <c r="O15" s="69">
        <v>50000</v>
      </c>
      <c r="P15" s="69">
        <v>50000</v>
      </c>
      <c r="Q15" s="69">
        <v>50000</v>
      </c>
      <c r="R15" s="69">
        <v>50000</v>
      </c>
      <c r="S15">
        <v>50000</v>
      </c>
      <c r="T15">
        <v>3</v>
      </c>
    </row>
    <row r="16" spans="1:20" x14ac:dyDescent="0.25">
      <c r="A16" t="s">
        <v>95</v>
      </c>
      <c r="B16" s="63" t="s">
        <v>96</v>
      </c>
      <c r="C16" s="69">
        <v>25000</v>
      </c>
      <c r="D16" s="69">
        <v>28000</v>
      </c>
      <c r="E16" s="69">
        <v>31000</v>
      </c>
      <c r="F16" s="69">
        <v>34000</v>
      </c>
      <c r="G16" s="69">
        <v>37000</v>
      </c>
      <c r="H16" s="69">
        <v>40000</v>
      </c>
      <c r="I16" s="69">
        <v>43000</v>
      </c>
      <c r="J16" s="69">
        <v>46000</v>
      </c>
      <c r="K16" s="69">
        <v>49000</v>
      </c>
      <c r="L16" s="69">
        <v>50000</v>
      </c>
      <c r="M16" s="69">
        <v>50000</v>
      </c>
      <c r="N16" s="69">
        <v>50000</v>
      </c>
      <c r="O16" s="69">
        <v>50000</v>
      </c>
      <c r="P16" s="69">
        <v>50000</v>
      </c>
      <c r="Q16" s="69">
        <v>50000</v>
      </c>
      <c r="R16" s="69">
        <v>50000</v>
      </c>
      <c r="S16">
        <v>50000</v>
      </c>
      <c r="T16">
        <v>3</v>
      </c>
    </row>
    <row r="17" spans="1:20" x14ac:dyDescent="0.25">
      <c r="A17" t="s">
        <v>97</v>
      </c>
      <c r="B17" s="63" t="s">
        <v>98</v>
      </c>
      <c r="C17" s="69">
        <v>25000</v>
      </c>
      <c r="D17" s="69">
        <v>28000</v>
      </c>
      <c r="E17" s="69">
        <v>31000</v>
      </c>
      <c r="F17" s="69">
        <v>34000</v>
      </c>
      <c r="G17" s="69">
        <v>37000</v>
      </c>
      <c r="H17" s="69">
        <v>40000</v>
      </c>
      <c r="I17" s="69">
        <v>43000</v>
      </c>
      <c r="J17" s="69">
        <v>46000</v>
      </c>
      <c r="K17" s="69">
        <v>49000</v>
      </c>
      <c r="L17" s="69">
        <v>50000</v>
      </c>
      <c r="M17" s="69">
        <v>50000</v>
      </c>
      <c r="N17" s="69">
        <v>50000</v>
      </c>
      <c r="O17" s="69">
        <v>50000</v>
      </c>
      <c r="P17" s="69">
        <v>50000</v>
      </c>
      <c r="Q17" s="69">
        <v>50000</v>
      </c>
      <c r="R17" s="69">
        <v>50000</v>
      </c>
      <c r="S17">
        <v>50000</v>
      </c>
      <c r="T17">
        <v>3</v>
      </c>
    </row>
    <row r="18" spans="1:20" x14ac:dyDescent="0.25">
      <c r="A18" t="s">
        <v>99</v>
      </c>
      <c r="B18" s="64" t="s">
        <v>100</v>
      </c>
      <c r="C18" s="69">
        <v>31000</v>
      </c>
      <c r="D18" s="69">
        <v>34000</v>
      </c>
      <c r="E18" s="69">
        <v>37000</v>
      </c>
      <c r="F18" s="69">
        <v>40000</v>
      </c>
      <c r="G18" s="69">
        <v>43000</v>
      </c>
      <c r="H18" s="69">
        <v>46000</v>
      </c>
      <c r="I18" s="69">
        <v>49000</v>
      </c>
      <c r="J18" s="69">
        <v>50000</v>
      </c>
      <c r="K18" s="69">
        <v>50000</v>
      </c>
      <c r="L18" s="69">
        <v>50000</v>
      </c>
      <c r="M18" s="69">
        <v>50000</v>
      </c>
      <c r="N18" s="69">
        <v>50000</v>
      </c>
      <c r="O18" s="69">
        <v>50000</v>
      </c>
      <c r="P18" s="69">
        <v>50000</v>
      </c>
      <c r="Q18" s="69">
        <v>50000</v>
      </c>
      <c r="R18" s="69">
        <v>50000</v>
      </c>
      <c r="S18">
        <v>50000</v>
      </c>
      <c r="T18">
        <v>4</v>
      </c>
    </row>
    <row r="19" spans="1:20" x14ac:dyDescent="0.25">
      <c r="A19" t="s">
        <v>101</v>
      </c>
      <c r="B19" s="64" t="s">
        <v>102</v>
      </c>
      <c r="C19" s="69">
        <v>31000</v>
      </c>
      <c r="D19" s="69">
        <v>34000</v>
      </c>
      <c r="E19" s="69">
        <v>37000</v>
      </c>
      <c r="F19" s="69">
        <v>40000</v>
      </c>
      <c r="G19" s="69">
        <v>43000</v>
      </c>
      <c r="H19" s="69">
        <v>46000</v>
      </c>
      <c r="I19" s="69">
        <v>49000</v>
      </c>
      <c r="J19" s="69">
        <v>50000</v>
      </c>
      <c r="K19" s="69">
        <v>50000</v>
      </c>
      <c r="L19" s="69">
        <v>50000</v>
      </c>
      <c r="M19" s="69">
        <v>50000</v>
      </c>
      <c r="N19" s="69">
        <v>50000</v>
      </c>
      <c r="O19" s="69">
        <v>50000</v>
      </c>
      <c r="P19" s="69">
        <v>50000</v>
      </c>
      <c r="Q19" s="69">
        <v>50000</v>
      </c>
      <c r="R19" s="69">
        <v>50000</v>
      </c>
      <c r="S19">
        <v>50000</v>
      </c>
      <c r="T19">
        <v>4</v>
      </c>
    </row>
    <row r="20" spans="1:20" x14ac:dyDescent="0.25">
      <c r="A20" t="s">
        <v>103</v>
      </c>
      <c r="B20" s="64" t="s">
        <v>104</v>
      </c>
      <c r="C20" s="69">
        <v>31000</v>
      </c>
      <c r="D20" s="69">
        <v>34000</v>
      </c>
      <c r="E20" s="69">
        <v>37000</v>
      </c>
      <c r="F20" s="69">
        <v>40000</v>
      </c>
      <c r="G20" s="69">
        <v>43000</v>
      </c>
      <c r="H20" s="69">
        <v>46000</v>
      </c>
      <c r="I20" s="69">
        <v>49000</v>
      </c>
      <c r="J20" s="69">
        <v>50000</v>
      </c>
      <c r="K20" s="69">
        <v>50000</v>
      </c>
      <c r="L20" s="69">
        <v>50000</v>
      </c>
      <c r="M20" s="69">
        <v>50000</v>
      </c>
      <c r="N20" s="69">
        <v>50000</v>
      </c>
      <c r="O20" s="69">
        <v>50000</v>
      </c>
      <c r="P20" s="69">
        <v>50000</v>
      </c>
      <c r="Q20" s="69">
        <v>50000</v>
      </c>
      <c r="R20" s="69">
        <v>50000</v>
      </c>
      <c r="S20">
        <v>50000</v>
      </c>
      <c r="T20">
        <v>4</v>
      </c>
    </row>
    <row r="21" spans="1:20" x14ac:dyDescent="0.25">
      <c r="A21" t="s">
        <v>105</v>
      </c>
      <c r="B21" s="64" t="s">
        <v>106</v>
      </c>
      <c r="C21" s="69">
        <v>31000</v>
      </c>
      <c r="D21" s="69">
        <v>34000</v>
      </c>
      <c r="E21" s="69">
        <v>37000</v>
      </c>
      <c r="F21" s="69">
        <v>40000</v>
      </c>
      <c r="G21" s="69">
        <v>43000</v>
      </c>
      <c r="H21" s="69">
        <v>46000</v>
      </c>
      <c r="I21" s="69">
        <v>49000</v>
      </c>
      <c r="J21" s="69">
        <v>50000</v>
      </c>
      <c r="K21" s="69">
        <v>50000</v>
      </c>
      <c r="L21" s="69">
        <v>50000</v>
      </c>
      <c r="M21" s="69">
        <v>50000</v>
      </c>
      <c r="N21" s="69">
        <v>50000</v>
      </c>
      <c r="O21" s="69">
        <v>50000</v>
      </c>
      <c r="P21" s="69">
        <v>50000</v>
      </c>
      <c r="Q21" s="69">
        <v>50000</v>
      </c>
      <c r="R21" s="69">
        <v>50000</v>
      </c>
      <c r="S21">
        <v>50000</v>
      </c>
      <c r="T21">
        <v>4</v>
      </c>
    </row>
    <row r="22" spans="1:20" x14ac:dyDescent="0.25">
      <c r="A22" t="s">
        <v>107</v>
      </c>
      <c r="B22" s="63" t="s">
        <v>108</v>
      </c>
      <c r="C22" s="69">
        <v>37000</v>
      </c>
      <c r="D22" s="69">
        <v>41000</v>
      </c>
      <c r="E22" s="69">
        <v>45000</v>
      </c>
      <c r="F22" s="69">
        <v>49000</v>
      </c>
      <c r="G22" s="69">
        <v>50000</v>
      </c>
      <c r="H22" s="69">
        <v>50000</v>
      </c>
      <c r="I22" s="69">
        <v>50000</v>
      </c>
      <c r="J22" s="69">
        <v>50000</v>
      </c>
      <c r="K22" s="69">
        <v>50000</v>
      </c>
      <c r="L22" s="69">
        <v>50000</v>
      </c>
      <c r="M22" s="69">
        <v>50000</v>
      </c>
      <c r="N22" s="69">
        <v>50000</v>
      </c>
      <c r="O22" s="69">
        <v>50000</v>
      </c>
      <c r="P22" s="69">
        <v>50000</v>
      </c>
      <c r="Q22" s="69">
        <v>50000</v>
      </c>
      <c r="R22" s="69">
        <v>50000</v>
      </c>
      <c r="S22">
        <v>50000</v>
      </c>
      <c r="T22">
        <v>5</v>
      </c>
    </row>
    <row r="23" spans="1:20" x14ac:dyDescent="0.25">
      <c r="A23" t="s">
        <v>109</v>
      </c>
      <c r="B23" s="63" t="s">
        <v>110</v>
      </c>
      <c r="C23" s="69">
        <v>37000</v>
      </c>
      <c r="D23" s="69">
        <v>41000</v>
      </c>
      <c r="E23" s="69">
        <v>45000</v>
      </c>
      <c r="F23" s="69">
        <v>49000</v>
      </c>
      <c r="G23" s="69">
        <v>50000</v>
      </c>
      <c r="H23" s="69">
        <v>50000</v>
      </c>
      <c r="I23" s="69">
        <v>50000</v>
      </c>
      <c r="J23" s="69">
        <v>50000</v>
      </c>
      <c r="K23" s="69">
        <v>50000</v>
      </c>
      <c r="L23" s="69">
        <v>50000</v>
      </c>
      <c r="M23" s="69">
        <v>50000</v>
      </c>
      <c r="N23" s="69">
        <v>50000</v>
      </c>
      <c r="O23" s="69">
        <v>50000</v>
      </c>
      <c r="P23" s="69">
        <v>50000</v>
      </c>
      <c r="Q23" s="69">
        <v>50000</v>
      </c>
      <c r="R23" s="69">
        <v>50000</v>
      </c>
      <c r="S23">
        <v>50000</v>
      </c>
      <c r="T23">
        <v>5</v>
      </c>
    </row>
    <row r="24" spans="1:20" x14ac:dyDescent="0.25">
      <c r="A24" t="s">
        <v>111</v>
      </c>
      <c r="B24" s="63" t="s">
        <v>112</v>
      </c>
      <c r="C24" s="69">
        <v>37000</v>
      </c>
      <c r="D24" s="69">
        <v>41000</v>
      </c>
      <c r="E24" s="69">
        <v>45000</v>
      </c>
      <c r="F24" s="69">
        <v>49000</v>
      </c>
      <c r="G24" s="69">
        <v>50000</v>
      </c>
      <c r="H24" s="69">
        <v>50000</v>
      </c>
      <c r="I24" s="69">
        <v>50000</v>
      </c>
      <c r="J24" s="69">
        <v>50000</v>
      </c>
      <c r="K24" s="69">
        <v>50000</v>
      </c>
      <c r="L24" s="69">
        <v>50000</v>
      </c>
      <c r="M24" s="69">
        <v>50000</v>
      </c>
      <c r="N24" s="69">
        <v>50000</v>
      </c>
      <c r="O24" s="69">
        <v>50000</v>
      </c>
      <c r="P24" s="69">
        <v>50000</v>
      </c>
      <c r="Q24" s="69">
        <v>50000</v>
      </c>
      <c r="R24" s="69">
        <v>50000</v>
      </c>
      <c r="S24">
        <v>50000</v>
      </c>
      <c r="T24">
        <v>5</v>
      </c>
    </row>
    <row r="25" spans="1:20" x14ac:dyDescent="0.25">
      <c r="A25" t="s">
        <v>113</v>
      </c>
      <c r="B25" s="63" t="s">
        <v>114</v>
      </c>
      <c r="C25" s="69">
        <v>37000</v>
      </c>
      <c r="D25" s="69">
        <v>41000</v>
      </c>
      <c r="E25" s="69">
        <v>45000</v>
      </c>
      <c r="F25" s="69">
        <v>49000</v>
      </c>
      <c r="G25" s="69">
        <v>50000</v>
      </c>
      <c r="H25" s="69">
        <v>50000</v>
      </c>
      <c r="I25" s="69">
        <v>50000</v>
      </c>
      <c r="J25" s="69">
        <v>50000</v>
      </c>
      <c r="K25" s="69">
        <v>50000</v>
      </c>
      <c r="L25" s="69">
        <v>50000</v>
      </c>
      <c r="M25" s="69">
        <v>50000</v>
      </c>
      <c r="N25" s="69">
        <v>50000</v>
      </c>
      <c r="O25" s="69">
        <v>50000</v>
      </c>
      <c r="P25" s="69">
        <v>50000</v>
      </c>
      <c r="Q25" s="69">
        <v>50000</v>
      </c>
      <c r="R25" s="69">
        <v>50000</v>
      </c>
      <c r="S25">
        <v>50000</v>
      </c>
      <c r="T25">
        <v>5</v>
      </c>
    </row>
    <row r="26" spans="1:20" x14ac:dyDescent="0.25">
      <c r="A26" t="s">
        <v>115</v>
      </c>
      <c r="B26" s="64" t="s">
        <v>116</v>
      </c>
      <c r="C26">
        <v>43000</v>
      </c>
      <c r="D26">
        <v>47000</v>
      </c>
      <c r="E26">
        <v>50000</v>
      </c>
      <c r="F26">
        <v>50000</v>
      </c>
      <c r="G26">
        <v>50000</v>
      </c>
      <c r="H26">
        <v>50000</v>
      </c>
      <c r="I26">
        <v>50000</v>
      </c>
      <c r="J26">
        <v>50000</v>
      </c>
      <c r="K26">
        <v>50000</v>
      </c>
      <c r="L26">
        <v>50000</v>
      </c>
      <c r="M26">
        <v>50000</v>
      </c>
      <c r="N26">
        <v>50000</v>
      </c>
      <c r="O26">
        <v>50000</v>
      </c>
      <c r="P26">
        <v>50000</v>
      </c>
      <c r="Q26">
        <v>50000</v>
      </c>
      <c r="R26">
        <v>50000</v>
      </c>
      <c r="S26">
        <v>50000</v>
      </c>
      <c r="T26">
        <v>6</v>
      </c>
    </row>
    <row r="27" spans="1:20" x14ac:dyDescent="0.25">
      <c r="A27" t="s">
        <v>117</v>
      </c>
      <c r="B27" s="64" t="s">
        <v>118</v>
      </c>
      <c r="C27">
        <v>43000</v>
      </c>
      <c r="D27">
        <v>47000</v>
      </c>
      <c r="E27">
        <v>50000</v>
      </c>
      <c r="F27">
        <v>50000</v>
      </c>
      <c r="G27">
        <v>50000</v>
      </c>
      <c r="H27">
        <v>50000</v>
      </c>
      <c r="I27">
        <v>50000</v>
      </c>
      <c r="J27">
        <v>50000</v>
      </c>
      <c r="K27">
        <v>50000</v>
      </c>
      <c r="L27">
        <v>50000</v>
      </c>
      <c r="M27">
        <v>50000</v>
      </c>
      <c r="N27">
        <v>50000</v>
      </c>
      <c r="O27">
        <v>50000</v>
      </c>
      <c r="P27">
        <v>50000</v>
      </c>
      <c r="Q27">
        <v>50000</v>
      </c>
      <c r="R27">
        <v>50000</v>
      </c>
      <c r="S27">
        <v>50000</v>
      </c>
      <c r="T27">
        <v>6</v>
      </c>
    </row>
    <row r="28" spans="1:20" x14ac:dyDescent="0.25">
      <c r="A28" t="s">
        <v>119</v>
      </c>
      <c r="B28" s="64" t="s">
        <v>120</v>
      </c>
      <c r="C28">
        <v>43000</v>
      </c>
      <c r="D28">
        <v>47000</v>
      </c>
      <c r="E28">
        <v>50000</v>
      </c>
      <c r="F28">
        <v>50000</v>
      </c>
      <c r="G28">
        <v>50000</v>
      </c>
      <c r="H28">
        <v>50000</v>
      </c>
      <c r="I28">
        <v>50000</v>
      </c>
      <c r="J28">
        <v>50000</v>
      </c>
      <c r="K28">
        <v>50000</v>
      </c>
      <c r="L28">
        <v>50000</v>
      </c>
      <c r="M28">
        <v>50000</v>
      </c>
      <c r="N28">
        <v>50000</v>
      </c>
      <c r="O28">
        <v>50000</v>
      </c>
      <c r="P28">
        <v>50000</v>
      </c>
      <c r="Q28">
        <v>50000</v>
      </c>
      <c r="R28">
        <v>50000</v>
      </c>
      <c r="S28">
        <v>50000</v>
      </c>
      <c r="T28">
        <v>6</v>
      </c>
    </row>
    <row r="29" spans="1:20" x14ac:dyDescent="0.25">
      <c r="A29" t="s">
        <v>121</v>
      </c>
      <c r="B29" s="63" t="s">
        <v>122</v>
      </c>
      <c r="C29">
        <v>43000</v>
      </c>
      <c r="D29">
        <v>47000</v>
      </c>
      <c r="E29">
        <v>50000</v>
      </c>
      <c r="F29">
        <v>50000</v>
      </c>
      <c r="G29">
        <v>50000</v>
      </c>
      <c r="H29">
        <v>50000</v>
      </c>
      <c r="I29">
        <v>50000</v>
      </c>
      <c r="J29">
        <v>50000</v>
      </c>
      <c r="K29">
        <v>50000</v>
      </c>
      <c r="L29">
        <v>50000</v>
      </c>
      <c r="M29">
        <v>50000</v>
      </c>
      <c r="N29">
        <v>50000</v>
      </c>
      <c r="O29">
        <v>50000</v>
      </c>
      <c r="P29">
        <v>50000</v>
      </c>
      <c r="Q29">
        <v>50000</v>
      </c>
      <c r="R29">
        <v>50000</v>
      </c>
      <c r="S29">
        <v>50000</v>
      </c>
      <c r="T29" s="45">
        <v>12</v>
      </c>
    </row>
    <row r="30" spans="1:20" x14ac:dyDescent="0.25">
      <c r="A30" t="s">
        <v>123</v>
      </c>
      <c r="B30" s="64" t="s">
        <v>124</v>
      </c>
      <c r="C30">
        <v>47000</v>
      </c>
      <c r="D30">
        <v>50000</v>
      </c>
      <c r="E30">
        <v>50000</v>
      </c>
      <c r="F30">
        <v>50000</v>
      </c>
      <c r="G30">
        <v>50000</v>
      </c>
      <c r="H30">
        <v>50000</v>
      </c>
      <c r="I30">
        <v>50000</v>
      </c>
      <c r="J30">
        <v>50000</v>
      </c>
      <c r="K30">
        <v>50000</v>
      </c>
      <c r="L30">
        <v>50000</v>
      </c>
      <c r="M30">
        <v>50000</v>
      </c>
      <c r="N30">
        <v>50000</v>
      </c>
      <c r="O30">
        <v>50000</v>
      </c>
      <c r="P30">
        <v>50000</v>
      </c>
      <c r="Q30">
        <v>50000</v>
      </c>
      <c r="R30">
        <v>50000</v>
      </c>
      <c r="S30">
        <v>50000</v>
      </c>
      <c r="T30">
        <v>7</v>
      </c>
    </row>
    <row r="31" spans="1:20" x14ac:dyDescent="0.25">
      <c r="A31" t="s">
        <v>125</v>
      </c>
      <c r="B31" s="64" t="s">
        <v>126</v>
      </c>
      <c r="C31">
        <v>47000</v>
      </c>
      <c r="D31">
        <v>50000</v>
      </c>
      <c r="E31">
        <v>50000</v>
      </c>
      <c r="F31">
        <v>50000</v>
      </c>
      <c r="G31">
        <v>50000</v>
      </c>
      <c r="H31">
        <v>50000</v>
      </c>
      <c r="I31">
        <v>50000</v>
      </c>
      <c r="J31">
        <v>50000</v>
      </c>
      <c r="K31">
        <v>50000</v>
      </c>
      <c r="L31">
        <v>50000</v>
      </c>
      <c r="M31">
        <v>50000</v>
      </c>
      <c r="N31">
        <v>50000</v>
      </c>
      <c r="O31">
        <v>50000</v>
      </c>
      <c r="P31">
        <v>50000</v>
      </c>
      <c r="Q31">
        <v>50000</v>
      </c>
      <c r="R31">
        <v>50000</v>
      </c>
      <c r="S31">
        <v>50000</v>
      </c>
      <c r="T31">
        <v>7</v>
      </c>
    </row>
    <row r="32" spans="1:20" x14ac:dyDescent="0.25">
      <c r="A32" t="s">
        <v>127</v>
      </c>
      <c r="B32" s="64" t="s">
        <v>128</v>
      </c>
      <c r="C32">
        <v>47000</v>
      </c>
      <c r="D32">
        <v>50000</v>
      </c>
      <c r="E32">
        <v>50000</v>
      </c>
      <c r="F32">
        <v>50000</v>
      </c>
      <c r="G32">
        <v>50000</v>
      </c>
      <c r="H32">
        <v>50000</v>
      </c>
      <c r="I32">
        <v>50000</v>
      </c>
      <c r="J32">
        <v>50000</v>
      </c>
      <c r="K32">
        <v>50000</v>
      </c>
      <c r="L32">
        <v>50000</v>
      </c>
      <c r="M32">
        <v>50000</v>
      </c>
      <c r="N32">
        <v>50000</v>
      </c>
      <c r="O32">
        <v>50000</v>
      </c>
      <c r="P32">
        <v>50000</v>
      </c>
      <c r="Q32">
        <v>50000</v>
      </c>
      <c r="R32">
        <v>50000</v>
      </c>
      <c r="S32">
        <v>50000</v>
      </c>
      <c r="T32">
        <v>7</v>
      </c>
    </row>
    <row r="33" spans="1:26" x14ac:dyDescent="0.25">
      <c r="A33" t="s">
        <v>129</v>
      </c>
      <c r="B33" s="64" t="s">
        <v>130</v>
      </c>
      <c r="C33">
        <v>47000</v>
      </c>
      <c r="D33">
        <v>50000</v>
      </c>
      <c r="E33">
        <v>50000</v>
      </c>
      <c r="F33">
        <v>50000</v>
      </c>
      <c r="G33">
        <v>50000</v>
      </c>
      <c r="H33">
        <v>50000</v>
      </c>
      <c r="I33">
        <v>50000</v>
      </c>
      <c r="J33">
        <v>50000</v>
      </c>
      <c r="K33">
        <v>50000</v>
      </c>
      <c r="L33">
        <v>50000</v>
      </c>
      <c r="M33">
        <v>50000</v>
      </c>
      <c r="N33">
        <v>50000</v>
      </c>
      <c r="O33">
        <v>50000</v>
      </c>
      <c r="P33">
        <v>50000</v>
      </c>
      <c r="Q33">
        <v>50000</v>
      </c>
      <c r="R33">
        <v>50000</v>
      </c>
      <c r="S33">
        <v>50000</v>
      </c>
      <c r="T33">
        <v>7</v>
      </c>
    </row>
    <row r="34" spans="1:26" x14ac:dyDescent="0.25">
      <c r="A34" t="s">
        <v>131</v>
      </c>
      <c r="B34" s="64" t="s">
        <v>132</v>
      </c>
      <c r="C34">
        <v>47000</v>
      </c>
      <c r="D34">
        <v>50000</v>
      </c>
      <c r="E34">
        <v>50000</v>
      </c>
      <c r="F34">
        <v>50000</v>
      </c>
      <c r="G34">
        <v>50000</v>
      </c>
      <c r="H34">
        <v>50000</v>
      </c>
      <c r="I34">
        <v>50000</v>
      </c>
      <c r="J34">
        <v>50000</v>
      </c>
      <c r="K34">
        <v>50000</v>
      </c>
      <c r="L34">
        <v>50000</v>
      </c>
      <c r="M34">
        <v>50000</v>
      </c>
      <c r="N34">
        <v>50000</v>
      </c>
      <c r="O34">
        <v>50000</v>
      </c>
      <c r="P34">
        <v>50000</v>
      </c>
      <c r="Q34">
        <v>50000</v>
      </c>
      <c r="R34">
        <v>50000</v>
      </c>
      <c r="S34">
        <v>50000</v>
      </c>
      <c r="T34">
        <v>7</v>
      </c>
    </row>
    <row r="35" spans="1:26" x14ac:dyDescent="0.25">
      <c r="A35" t="s">
        <v>133</v>
      </c>
      <c r="B35" s="64" t="s">
        <v>134</v>
      </c>
      <c r="C35">
        <v>47000</v>
      </c>
      <c r="D35">
        <v>50000</v>
      </c>
      <c r="E35">
        <v>50000</v>
      </c>
      <c r="F35">
        <v>50000</v>
      </c>
      <c r="G35">
        <v>50000</v>
      </c>
      <c r="H35">
        <v>50000</v>
      </c>
      <c r="I35">
        <v>50000</v>
      </c>
      <c r="J35">
        <v>50000</v>
      </c>
      <c r="K35">
        <v>50000</v>
      </c>
      <c r="L35">
        <v>50000</v>
      </c>
      <c r="M35">
        <v>50000</v>
      </c>
      <c r="N35">
        <v>50000</v>
      </c>
      <c r="O35">
        <v>50000</v>
      </c>
      <c r="P35">
        <v>50000</v>
      </c>
      <c r="Q35">
        <v>50000</v>
      </c>
      <c r="R35">
        <v>50000</v>
      </c>
      <c r="S35">
        <v>50000</v>
      </c>
      <c r="T35">
        <v>7</v>
      </c>
    </row>
    <row r="36" spans="1:26" x14ac:dyDescent="0.25">
      <c r="A36" t="s">
        <v>135</v>
      </c>
      <c r="B36" s="64" t="s">
        <v>136</v>
      </c>
      <c r="C36">
        <v>47000</v>
      </c>
      <c r="D36">
        <v>50000</v>
      </c>
      <c r="E36">
        <v>50000</v>
      </c>
      <c r="F36">
        <v>50000</v>
      </c>
      <c r="G36">
        <v>50000</v>
      </c>
      <c r="H36">
        <v>50000</v>
      </c>
      <c r="I36">
        <v>50000</v>
      </c>
      <c r="J36">
        <v>50000</v>
      </c>
      <c r="K36">
        <v>50000</v>
      </c>
      <c r="L36">
        <v>50000</v>
      </c>
      <c r="M36">
        <v>50000</v>
      </c>
      <c r="N36">
        <v>50000</v>
      </c>
      <c r="O36">
        <v>50000</v>
      </c>
      <c r="P36">
        <v>50000</v>
      </c>
      <c r="Q36">
        <v>50000</v>
      </c>
      <c r="R36">
        <v>50000</v>
      </c>
      <c r="S36">
        <v>50000</v>
      </c>
      <c r="T36">
        <v>7</v>
      </c>
    </row>
    <row r="37" spans="1:26" x14ac:dyDescent="0.25">
      <c r="A37" t="s">
        <v>137</v>
      </c>
      <c r="B37" s="64" t="s">
        <v>138</v>
      </c>
      <c r="C37">
        <v>47000</v>
      </c>
      <c r="D37">
        <v>50000</v>
      </c>
      <c r="E37">
        <v>50000</v>
      </c>
      <c r="F37">
        <v>50000</v>
      </c>
      <c r="G37">
        <v>50000</v>
      </c>
      <c r="H37">
        <v>50000</v>
      </c>
      <c r="I37">
        <v>50000</v>
      </c>
      <c r="J37">
        <v>50000</v>
      </c>
      <c r="K37">
        <v>50000</v>
      </c>
      <c r="L37">
        <v>50000</v>
      </c>
      <c r="M37">
        <v>50000</v>
      </c>
      <c r="N37">
        <v>50000</v>
      </c>
      <c r="O37">
        <v>50000</v>
      </c>
      <c r="P37">
        <v>50000</v>
      </c>
      <c r="Q37">
        <v>50000</v>
      </c>
      <c r="R37">
        <v>50000</v>
      </c>
      <c r="S37">
        <v>50000</v>
      </c>
      <c r="T37">
        <v>7</v>
      </c>
    </row>
    <row r="38" spans="1:26" x14ac:dyDescent="0.25">
      <c r="A38" t="s">
        <v>139</v>
      </c>
      <c r="B38" s="63" t="s">
        <v>140</v>
      </c>
      <c r="C38" s="69">
        <v>21000</v>
      </c>
      <c r="D38" s="69">
        <v>23000</v>
      </c>
      <c r="E38" s="69">
        <v>25000</v>
      </c>
      <c r="F38" s="69">
        <v>27000</v>
      </c>
      <c r="G38" s="69">
        <v>29000</v>
      </c>
      <c r="H38" s="69">
        <v>31000</v>
      </c>
      <c r="I38" s="69">
        <v>33000</v>
      </c>
      <c r="J38" s="67">
        <v>35000</v>
      </c>
      <c r="K38" s="67">
        <v>37000</v>
      </c>
      <c r="L38" s="69">
        <v>39000</v>
      </c>
      <c r="M38" s="69">
        <v>41000</v>
      </c>
      <c r="N38" s="69">
        <v>43000</v>
      </c>
      <c r="O38" s="69">
        <v>45000</v>
      </c>
      <c r="P38" s="69">
        <v>47000</v>
      </c>
      <c r="Q38" s="67">
        <v>49000</v>
      </c>
      <c r="R38" s="69">
        <v>50000</v>
      </c>
      <c r="S38" s="69">
        <v>50000</v>
      </c>
      <c r="T38" s="45">
        <v>8</v>
      </c>
    </row>
    <row r="39" spans="1:26" x14ac:dyDescent="0.25">
      <c r="A39" t="s">
        <v>141</v>
      </c>
      <c r="B39" s="63" t="s">
        <v>142</v>
      </c>
      <c r="C39" s="69">
        <v>21000</v>
      </c>
      <c r="D39" s="69">
        <v>23000</v>
      </c>
      <c r="E39" s="69">
        <v>25000</v>
      </c>
      <c r="F39" s="69">
        <v>27000</v>
      </c>
      <c r="G39" s="69">
        <v>29000</v>
      </c>
      <c r="H39" s="69">
        <v>31000</v>
      </c>
      <c r="I39" s="69">
        <v>33000</v>
      </c>
      <c r="J39" s="67">
        <v>35000</v>
      </c>
      <c r="K39" s="67">
        <v>37000</v>
      </c>
      <c r="L39" s="69">
        <v>39000</v>
      </c>
      <c r="M39" s="69">
        <v>41000</v>
      </c>
      <c r="N39" s="69">
        <v>43000</v>
      </c>
      <c r="O39" s="69">
        <v>45000</v>
      </c>
      <c r="P39" s="69">
        <v>47000</v>
      </c>
      <c r="Q39" s="67">
        <v>49000</v>
      </c>
      <c r="R39" s="69">
        <v>50000</v>
      </c>
      <c r="S39" s="69">
        <v>50000</v>
      </c>
      <c r="T39" s="45">
        <v>8</v>
      </c>
    </row>
    <row r="40" spans="1:26" x14ac:dyDescent="0.25">
      <c r="A40" t="s">
        <v>143</v>
      </c>
      <c r="B40" s="63" t="s">
        <v>144</v>
      </c>
      <c r="C40" s="69">
        <v>21000</v>
      </c>
      <c r="D40" s="69">
        <v>23000</v>
      </c>
      <c r="E40" s="69">
        <v>25000</v>
      </c>
      <c r="F40" s="69">
        <v>27000</v>
      </c>
      <c r="G40" s="69">
        <v>29000</v>
      </c>
      <c r="H40" s="69">
        <v>31000</v>
      </c>
      <c r="I40" s="69">
        <v>33000</v>
      </c>
      <c r="J40" s="67">
        <v>35000</v>
      </c>
      <c r="K40" s="67">
        <v>37000</v>
      </c>
      <c r="L40" s="69">
        <v>39000</v>
      </c>
      <c r="M40" s="69">
        <v>41000</v>
      </c>
      <c r="N40" s="69">
        <v>43000</v>
      </c>
      <c r="O40" s="69">
        <v>45000</v>
      </c>
      <c r="P40" s="69">
        <v>47000</v>
      </c>
      <c r="Q40" s="67">
        <v>49000</v>
      </c>
      <c r="R40" s="69">
        <v>50000</v>
      </c>
      <c r="S40" s="69">
        <v>50000</v>
      </c>
      <c r="T40" s="45">
        <v>8</v>
      </c>
    </row>
    <row r="41" spans="1:26" x14ac:dyDescent="0.25">
      <c r="A41" t="s">
        <v>145</v>
      </c>
      <c r="B41" s="63" t="s">
        <v>146</v>
      </c>
      <c r="C41" s="69">
        <v>21000</v>
      </c>
      <c r="D41" s="69">
        <v>23000</v>
      </c>
      <c r="E41" s="69">
        <v>25000</v>
      </c>
      <c r="F41" s="69">
        <v>27000</v>
      </c>
      <c r="G41" s="69">
        <v>29000</v>
      </c>
      <c r="H41" s="69">
        <v>31000</v>
      </c>
      <c r="I41" s="69">
        <v>33000</v>
      </c>
      <c r="J41" s="67">
        <v>35000</v>
      </c>
      <c r="K41" s="67">
        <v>37000</v>
      </c>
      <c r="L41" s="69">
        <v>39000</v>
      </c>
      <c r="M41" s="69">
        <v>41000</v>
      </c>
      <c r="N41" s="69">
        <v>43000</v>
      </c>
      <c r="O41" s="69">
        <v>45000</v>
      </c>
      <c r="P41" s="69">
        <v>47000</v>
      </c>
      <c r="Q41" s="67">
        <v>49000</v>
      </c>
      <c r="R41" s="69">
        <v>50000</v>
      </c>
      <c r="S41" s="69">
        <v>50000</v>
      </c>
      <c r="T41" s="45">
        <v>8</v>
      </c>
    </row>
    <row r="42" spans="1:26" x14ac:dyDescent="0.25">
      <c r="A42" t="s">
        <v>147</v>
      </c>
      <c r="B42" s="63" t="s">
        <v>148</v>
      </c>
      <c r="C42" s="69">
        <v>21000</v>
      </c>
      <c r="D42" s="69">
        <v>23000</v>
      </c>
      <c r="E42" s="69">
        <v>25000</v>
      </c>
      <c r="F42" s="69">
        <v>27000</v>
      </c>
      <c r="G42" s="69">
        <v>29000</v>
      </c>
      <c r="H42" s="69">
        <v>31000</v>
      </c>
      <c r="I42" s="69">
        <v>33000</v>
      </c>
      <c r="J42" s="67">
        <v>35000</v>
      </c>
      <c r="K42" s="67">
        <v>37000</v>
      </c>
      <c r="L42" s="69">
        <v>39000</v>
      </c>
      <c r="M42" s="69">
        <v>41000</v>
      </c>
      <c r="N42" s="69">
        <v>43000</v>
      </c>
      <c r="O42" s="69">
        <v>45000</v>
      </c>
      <c r="P42" s="69">
        <v>47000</v>
      </c>
      <c r="Q42" s="67">
        <v>49000</v>
      </c>
      <c r="R42" s="69">
        <v>50000</v>
      </c>
      <c r="S42" s="69">
        <v>50000</v>
      </c>
      <c r="T42" s="45">
        <v>8</v>
      </c>
    </row>
    <row r="43" spans="1:26" x14ac:dyDescent="0.25">
      <c r="A43" t="s">
        <v>149</v>
      </c>
      <c r="B43" s="63" t="s">
        <v>150</v>
      </c>
      <c r="C43" s="69">
        <v>21000</v>
      </c>
      <c r="D43" s="69">
        <v>23000</v>
      </c>
      <c r="E43" s="69">
        <v>25000</v>
      </c>
      <c r="F43" s="69">
        <v>27000</v>
      </c>
      <c r="G43" s="69">
        <v>29000</v>
      </c>
      <c r="H43" s="69">
        <v>31000</v>
      </c>
      <c r="I43" s="69">
        <v>33000</v>
      </c>
      <c r="J43" s="67">
        <v>35000</v>
      </c>
      <c r="K43" s="67">
        <v>37000</v>
      </c>
      <c r="L43" s="69">
        <v>39000</v>
      </c>
      <c r="M43" s="69">
        <v>41000</v>
      </c>
      <c r="N43" s="69">
        <v>43000</v>
      </c>
      <c r="O43" s="69">
        <v>45000</v>
      </c>
      <c r="P43" s="69">
        <v>47000</v>
      </c>
      <c r="Q43" s="67">
        <v>49000</v>
      </c>
      <c r="R43" s="69">
        <v>50000</v>
      </c>
      <c r="S43" s="69">
        <v>50000</v>
      </c>
      <c r="T43" s="45">
        <v>8</v>
      </c>
    </row>
    <row r="44" spans="1:26" s="34" customFormat="1" x14ac:dyDescent="0.25">
      <c r="A44" t="s">
        <v>151</v>
      </c>
      <c r="B44" s="34" t="s">
        <v>901</v>
      </c>
      <c r="C44" s="69">
        <v>21000</v>
      </c>
      <c r="D44" s="69">
        <v>23000</v>
      </c>
      <c r="E44" s="69">
        <v>25000</v>
      </c>
      <c r="F44" s="69">
        <v>27000</v>
      </c>
      <c r="G44" s="69">
        <v>29000</v>
      </c>
      <c r="H44" s="69">
        <v>31000</v>
      </c>
      <c r="I44" s="69">
        <v>33000</v>
      </c>
      <c r="J44" s="67">
        <v>35000</v>
      </c>
      <c r="K44" s="67">
        <v>37000</v>
      </c>
      <c r="L44" s="69">
        <v>39000</v>
      </c>
      <c r="M44" s="69">
        <v>41000</v>
      </c>
      <c r="N44" s="69">
        <v>43000</v>
      </c>
      <c r="O44" s="69">
        <v>45000</v>
      </c>
      <c r="P44" s="69">
        <v>47000</v>
      </c>
      <c r="Q44" s="67">
        <v>49000</v>
      </c>
      <c r="R44" s="69">
        <v>50000</v>
      </c>
      <c r="S44" s="69">
        <v>50000</v>
      </c>
      <c r="T44" s="45">
        <v>8</v>
      </c>
      <c r="U44" s="65"/>
      <c r="V44" s="65"/>
      <c r="W44" s="65"/>
      <c r="X44" s="65"/>
      <c r="Y44" s="65"/>
      <c r="Z44" s="65"/>
    </row>
    <row r="45" spans="1:26" x14ac:dyDescent="0.25">
      <c r="A45" t="s">
        <v>153</v>
      </c>
      <c r="B45" s="64" t="s">
        <v>154</v>
      </c>
      <c r="C45">
        <v>24000</v>
      </c>
      <c r="D45" s="69">
        <v>27000</v>
      </c>
      <c r="E45" s="69">
        <v>30000</v>
      </c>
      <c r="F45" s="69">
        <v>33000</v>
      </c>
      <c r="G45" s="69">
        <v>36000</v>
      </c>
      <c r="H45" s="69">
        <v>39000</v>
      </c>
      <c r="I45" s="69">
        <v>42000</v>
      </c>
      <c r="J45" s="69">
        <v>45000</v>
      </c>
      <c r="K45" s="69">
        <v>48000</v>
      </c>
      <c r="L45" s="69">
        <v>50000</v>
      </c>
      <c r="M45" s="69">
        <v>50000</v>
      </c>
      <c r="N45" s="69">
        <v>50000</v>
      </c>
      <c r="O45" s="69">
        <v>50000</v>
      </c>
      <c r="P45" s="69">
        <v>50000</v>
      </c>
      <c r="Q45" s="69">
        <v>50000</v>
      </c>
      <c r="R45" s="69">
        <v>50000</v>
      </c>
      <c r="S45" s="69">
        <v>50000</v>
      </c>
      <c r="T45">
        <v>9</v>
      </c>
    </row>
    <row r="46" spans="1:26" x14ac:dyDescent="0.25">
      <c r="A46" t="s">
        <v>155</v>
      </c>
      <c r="B46" s="64" t="s">
        <v>156</v>
      </c>
      <c r="C46">
        <v>24000</v>
      </c>
      <c r="D46" s="69">
        <v>27000</v>
      </c>
      <c r="E46" s="69">
        <v>30000</v>
      </c>
      <c r="F46" s="69">
        <v>33000</v>
      </c>
      <c r="G46" s="69">
        <v>36000</v>
      </c>
      <c r="H46" s="69">
        <v>39000</v>
      </c>
      <c r="I46" s="69">
        <v>42000</v>
      </c>
      <c r="J46" s="69">
        <v>45000</v>
      </c>
      <c r="K46" s="69">
        <v>48000</v>
      </c>
      <c r="L46" s="69">
        <v>50000</v>
      </c>
      <c r="M46" s="69">
        <v>50000</v>
      </c>
      <c r="N46" s="69">
        <v>50000</v>
      </c>
      <c r="O46" s="69">
        <v>50000</v>
      </c>
      <c r="P46" s="69">
        <v>50000</v>
      </c>
      <c r="Q46" s="69">
        <v>50000</v>
      </c>
      <c r="R46" s="69">
        <v>50000</v>
      </c>
      <c r="S46" s="69">
        <v>50000</v>
      </c>
      <c r="T46">
        <v>9</v>
      </c>
    </row>
    <row r="47" spans="1:26" x14ac:dyDescent="0.25">
      <c r="A47" t="s">
        <v>157</v>
      </c>
      <c r="B47" s="64" t="s">
        <v>158</v>
      </c>
      <c r="C47">
        <v>24000</v>
      </c>
      <c r="D47" s="69">
        <v>27000</v>
      </c>
      <c r="E47" s="69">
        <v>30000</v>
      </c>
      <c r="F47" s="69">
        <v>33000</v>
      </c>
      <c r="G47" s="69">
        <v>36000</v>
      </c>
      <c r="H47" s="69">
        <v>39000</v>
      </c>
      <c r="I47" s="69">
        <v>42000</v>
      </c>
      <c r="J47" s="69">
        <v>45000</v>
      </c>
      <c r="K47" s="69">
        <v>48000</v>
      </c>
      <c r="L47" s="69">
        <v>50000</v>
      </c>
      <c r="M47" s="69">
        <v>50000</v>
      </c>
      <c r="N47" s="69">
        <v>50000</v>
      </c>
      <c r="O47" s="69">
        <v>50000</v>
      </c>
      <c r="P47" s="69">
        <v>50000</v>
      </c>
      <c r="Q47" s="69">
        <v>50000</v>
      </c>
      <c r="R47" s="69">
        <v>50000</v>
      </c>
      <c r="S47" s="69">
        <v>50000</v>
      </c>
      <c r="T47">
        <v>9</v>
      </c>
    </row>
    <row r="48" spans="1:26" x14ac:dyDescent="0.25">
      <c r="A48" t="s">
        <v>159</v>
      </c>
      <c r="B48" s="63" t="s">
        <v>160</v>
      </c>
      <c r="C48">
        <v>31000</v>
      </c>
      <c r="D48" s="69">
        <v>34000</v>
      </c>
      <c r="E48" s="69">
        <v>37000</v>
      </c>
      <c r="F48" s="69">
        <v>40000</v>
      </c>
      <c r="G48" s="69">
        <v>43000</v>
      </c>
      <c r="H48" s="69">
        <v>46000</v>
      </c>
      <c r="I48" s="69">
        <v>49000</v>
      </c>
      <c r="J48" s="69">
        <v>50000</v>
      </c>
      <c r="K48" s="69">
        <v>50000</v>
      </c>
      <c r="L48" s="69">
        <v>50000</v>
      </c>
      <c r="M48" s="69">
        <v>50000</v>
      </c>
      <c r="N48" s="69">
        <v>50000</v>
      </c>
      <c r="O48" s="69">
        <v>50000</v>
      </c>
      <c r="P48" s="69">
        <v>50000</v>
      </c>
      <c r="Q48" s="69">
        <v>50000</v>
      </c>
      <c r="R48" s="69">
        <v>50000</v>
      </c>
      <c r="S48" s="69">
        <v>50000</v>
      </c>
      <c r="T48">
        <v>10</v>
      </c>
    </row>
    <row r="49" spans="1:20" x14ac:dyDescent="0.25">
      <c r="A49" t="s">
        <v>161</v>
      </c>
      <c r="B49" s="63" t="s">
        <v>162</v>
      </c>
      <c r="C49">
        <v>31000</v>
      </c>
      <c r="D49" s="69">
        <v>34000</v>
      </c>
      <c r="E49" s="69">
        <v>37000</v>
      </c>
      <c r="F49" s="69">
        <v>40000</v>
      </c>
      <c r="G49" s="69">
        <v>43000</v>
      </c>
      <c r="H49" s="69">
        <v>46000</v>
      </c>
      <c r="I49" s="69">
        <v>49000</v>
      </c>
      <c r="J49" s="69">
        <v>50000</v>
      </c>
      <c r="K49" s="69">
        <v>50000</v>
      </c>
      <c r="L49" s="69">
        <v>50000</v>
      </c>
      <c r="M49" s="69">
        <v>50000</v>
      </c>
      <c r="N49" s="69">
        <v>50000</v>
      </c>
      <c r="O49" s="69">
        <v>50000</v>
      </c>
      <c r="P49" s="69">
        <v>50000</v>
      </c>
      <c r="Q49" s="69">
        <v>50000</v>
      </c>
      <c r="R49" s="69">
        <v>50000</v>
      </c>
      <c r="S49" s="69">
        <v>50000</v>
      </c>
      <c r="T49">
        <v>10</v>
      </c>
    </row>
    <row r="50" spans="1:20" x14ac:dyDescent="0.25">
      <c r="A50" t="s">
        <v>163</v>
      </c>
      <c r="B50" s="63" t="s">
        <v>164</v>
      </c>
      <c r="C50">
        <v>31000</v>
      </c>
      <c r="D50" s="69">
        <v>34000</v>
      </c>
      <c r="E50" s="69">
        <v>37000</v>
      </c>
      <c r="F50" s="69">
        <v>40000</v>
      </c>
      <c r="G50" s="69">
        <v>43000</v>
      </c>
      <c r="H50" s="69">
        <v>46000</v>
      </c>
      <c r="I50" s="69">
        <v>49000</v>
      </c>
      <c r="J50" s="69">
        <v>50000</v>
      </c>
      <c r="K50" s="69">
        <v>50000</v>
      </c>
      <c r="L50" s="69">
        <v>50000</v>
      </c>
      <c r="M50" s="69">
        <v>50000</v>
      </c>
      <c r="N50" s="69">
        <v>50000</v>
      </c>
      <c r="O50" s="69">
        <v>50000</v>
      </c>
      <c r="P50" s="69">
        <v>50000</v>
      </c>
      <c r="Q50" s="69">
        <v>50000</v>
      </c>
      <c r="R50" s="69">
        <v>50000</v>
      </c>
      <c r="S50" s="69">
        <v>50000</v>
      </c>
      <c r="T50">
        <v>10</v>
      </c>
    </row>
    <row r="51" spans="1:20" x14ac:dyDescent="0.25">
      <c r="A51" t="s">
        <v>165</v>
      </c>
      <c r="B51" s="63" t="s">
        <v>166</v>
      </c>
      <c r="C51">
        <v>31000</v>
      </c>
      <c r="D51" s="69">
        <v>34000</v>
      </c>
      <c r="E51" s="69">
        <v>37000</v>
      </c>
      <c r="F51" s="69">
        <v>40000</v>
      </c>
      <c r="G51" s="69">
        <v>43000</v>
      </c>
      <c r="H51" s="69">
        <v>46000</v>
      </c>
      <c r="I51" s="69">
        <v>49000</v>
      </c>
      <c r="J51" s="69">
        <v>50000</v>
      </c>
      <c r="K51" s="69">
        <v>50000</v>
      </c>
      <c r="L51" s="69">
        <v>50000</v>
      </c>
      <c r="M51" s="69">
        <v>50000</v>
      </c>
      <c r="N51" s="69">
        <v>50000</v>
      </c>
      <c r="O51" s="69">
        <v>50000</v>
      </c>
      <c r="P51" s="69">
        <v>50000</v>
      </c>
      <c r="Q51" s="69">
        <v>50000</v>
      </c>
      <c r="R51" s="69">
        <v>50000</v>
      </c>
      <c r="S51" s="69">
        <v>50000</v>
      </c>
      <c r="T51">
        <v>10</v>
      </c>
    </row>
    <row r="52" spans="1:20" x14ac:dyDescent="0.25">
      <c r="A52" t="s">
        <v>167</v>
      </c>
      <c r="B52" s="63" t="s">
        <v>168</v>
      </c>
      <c r="C52">
        <v>31000</v>
      </c>
      <c r="D52" s="69">
        <v>34000</v>
      </c>
      <c r="E52" s="69">
        <v>37000</v>
      </c>
      <c r="F52" s="69">
        <v>40000</v>
      </c>
      <c r="G52" s="69">
        <v>43000</v>
      </c>
      <c r="H52" s="69">
        <v>46000</v>
      </c>
      <c r="I52" s="69">
        <v>49000</v>
      </c>
      <c r="J52" s="69">
        <v>50000</v>
      </c>
      <c r="K52" s="69">
        <v>50000</v>
      </c>
      <c r="L52" s="69">
        <v>50000</v>
      </c>
      <c r="M52" s="69">
        <v>50000</v>
      </c>
      <c r="N52" s="69">
        <v>50000</v>
      </c>
      <c r="O52" s="69">
        <v>50000</v>
      </c>
      <c r="P52" s="69">
        <v>50000</v>
      </c>
      <c r="Q52" s="69">
        <v>50000</v>
      </c>
      <c r="R52" s="69">
        <v>50000</v>
      </c>
      <c r="S52" s="69">
        <v>50000</v>
      </c>
      <c r="T52">
        <v>10</v>
      </c>
    </row>
    <row r="53" spans="1:20" x14ac:dyDescent="0.25">
      <c r="A53" t="s">
        <v>169</v>
      </c>
      <c r="B53" s="64" t="s">
        <v>170</v>
      </c>
      <c r="C53">
        <v>37000</v>
      </c>
      <c r="D53" s="69">
        <v>41000</v>
      </c>
      <c r="E53" s="69">
        <v>45000</v>
      </c>
      <c r="F53" s="69">
        <v>49000</v>
      </c>
      <c r="G53" s="69">
        <v>50000</v>
      </c>
      <c r="H53" s="69">
        <v>50000</v>
      </c>
      <c r="I53" s="69">
        <v>50000</v>
      </c>
      <c r="J53" s="69">
        <v>50000</v>
      </c>
      <c r="K53" s="69">
        <v>50000</v>
      </c>
      <c r="L53" s="69">
        <v>50000</v>
      </c>
      <c r="M53" s="69">
        <v>50000</v>
      </c>
      <c r="N53" s="69">
        <v>50000</v>
      </c>
      <c r="O53" s="69">
        <v>50000</v>
      </c>
      <c r="P53" s="69">
        <v>50000</v>
      </c>
      <c r="Q53" s="69">
        <v>50000</v>
      </c>
      <c r="R53" s="69">
        <v>50000</v>
      </c>
      <c r="S53" s="69">
        <v>50000</v>
      </c>
      <c r="T53">
        <v>11</v>
      </c>
    </row>
    <row r="54" spans="1:20" x14ac:dyDescent="0.25">
      <c r="A54" t="s">
        <v>171</v>
      </c>
      <c r="B54" s="64" t="s">
        <v>172</v>
      </c>
      <c r="C54">
        <v>37000</v>
      </c>
      <c r="D54" s="69">
        <v>41000</v>
      </c>
      <c r="E54" s="69">
        <v>45000</v>
      </c>
      <c r="F54" s="69">
        <v>49000</v>
      </c>
      <c r="G54" s="69">
        <v>50000</v>
      </c>
      <c r="H54" s="69">
        <v>50000</v>
      </c>
      <c r="I54" s="69">
        <v>50000</v>
      </c>
      <c r="J54" s="69">
        <v>50000</v>
      </c>
      <c r="K54" s="69">
        <v>50000</v>
      </c>
      <c r="L54" s="69">
        <v>50000</v>
      </c>
      <c r="M54" s="69">
        <v>50000</v>
      </c>
      <c r="N54" s="69">
        <v>50000</v>
      </c>
      <c r="O54" s="69">
        <v>50000</v>
      </c>
      <c r="P54" s="69">
        <v>50000</v>
      </c>
      <c r="Q54" s="69">
        <v>50000</v>
      </c>
      <c r="R54" s="69">
        <v>50000</v>
      </c>
      <c r="S54" s="69">
        <v>50000</v>
      </c>
      <c r="T54">
        <v>11</v>
      </c>
    </row>
    <row r="55" spans="1:20" x14ac:dyDescent="0.25">
      <c r="A55" t="s">
        <v>173</v>
      </c>
      <c r="B55" s="63" t="s">
        <v>174</v>
      </c>
      <c r="C55">
        <v>43000</v>
      </c>
      <c r="D55">
        <v>47000</v>
      </c>
      <c r="E55">
        <v>50000</v>
      </c>
      <c r="F55">
        <v>50000</v>
      </c>
      <c r="G55">
        <v>50000</v>
      </c>
      <c r="H55">
        <v>50000</v>
      </c>
      <c r="I55">
        <v>50000</v>
      </c>
      <c r="J55">
        <v>50000</v>
      </c>
      <c r="K55">
        <v>50000</v>
      </c>
      <c r="L55">
        <v>50000</v>
      </c>
      <c r="M55">
        <v>50000</v>
      </c>
      <c r="N55">
        <v>50000</v>
      </c>
      <c r="O55">
        <v>50000</v>
      </c>
      <c r="P55">
        <v>50000</v>
      </c>
      <c r="Q55">
        <v>50000</v>
      </c>
      <c r="R55">
        <v>50000</v>
      </c>
      <c r="S55">
        <v>50000</v>
      </c>
      <c r="T55">
        <v>12</v>
      </c>
    </row>
    <row r="56" spans="1:20" s="66" customFormat="1" x14ac:dyDescent="0.25">
      <c r="A56" s="68" t="s">
        <v>175</v>
      </c>
      <c r="B56" s="68" t="s">
        <v>176</v>
      </c>
      <c r="C56" s="67">
        <v>47000</v>
      </c>
      <c r="D56" s="67">
        <v>50000</v>
      </c>
      <c r="E56" s="67">
        <v>50000</v>
      </c>
      <c r="F56" s="67">
        <v>50000</v>
      </c>
      <c r="G56" s="67">
        <v>50000</v>
      </c>
      <c r="H56" s="67">
        <v>50000</v>
      </c>
      <c r="I56" s="67">
        <v>50000</v>
      </c>
      <c r="J56" s="67">
        <v>50000</v>
      </c>
      <c r="K56" s="67">
        <v>50000</v>
      </c>
      <c r="L56" s="67">
        <v>50000</v>
      </c>
      <c r="M56" s="67">
        <v>50000</v>
      </c>
      <c r="N56" s="67">
        <v>50000</v>
      </c>
      <c r="O56" s="67">
        <v>50000</v>
      </c>
      <c r="P56" s="67">
        <v>50000</v>
      </c>
      <c r="Q56" s="66">
        <v>50000</v>
      </c>
      <c r="R56" s="66">
        <v>50000</v>
      </c>
      <c r="S56" s="66">
        <v>50000</v>
      </c>
      <c r="T56" s="66">
        <v>13</v>
      </c>
    </row>
    <row r="57" spans="1:20" x14ac:dyDescent="0.25">
      <c r="A57" t="s">
        <v>177</v>
      </c>
      <c r="B57" s="63" t="s">
        <v>178</v>
      </c>
      <c r="C57">
        <v>47000</v>
      </c>
      <c r="D57">
        <v>50000</v>
      </c>
      <c r="E57">
        <v>50000</v>
      </c>
      <c r="F57">
        <v>50000</v>
      </c>
      <c r="G57">
        <v>50000</v>
      </c>
      <c r="H57">
        <v>50000</v>
      </c>
      <c r="I57">
        <v>50000</v>
      </c>
      <c r="J57">
        <v>50000</v>
      </c>
      <c r="K57">
        <v>50000</v>
      </c>
      <c r="L57">
        <v>50000</v>
      </c>
      <c r="M57">
        <v>50000</v>
      </c>
      <c r="N57">
        <v>50000</v>
      </c>
      <c r="O57">
        <v>50000</v>
      </c>
      <c r="P57">
        <v>50000</v>
      </c>
      <c r="Q57">
        <v>50000</v>
      </c>
      <c r="R57">
        <v>50000</v>
      </c>
      <c r="S57">
        <v>50000</v>
      </c>
      <c r="T57">
        <v>13</v>
      </c>
    </row>
    <row r="58" spans="1:20" x14ac:dyDescent="0.25">
      <c r="A58" t="s">
        <v>179</v>
      </c>
      <c r="B58" s="63" t="s">
        <v>180</v>
      </c>
      <c r="C58">
        <v>47000</v>
      </c>
      <c r="D58">
        <v>50000</v>
      </c>
      <c r="E58">
        <v>50000</v>
      </c>
      <c r="F58">
        <v>50000</v>
      </c>
      <c r="G58">
        <v>50000</v>
      </c>
      <c r="H58">
        <v>50000</v>
      </c>
      <c r="I58">
        <v>50000</v>
      </c>
      <c r="J58">
        <v>50000</v>
      </c>
      <c r="K58">
        <v>50000</v>
      </c>
      <c r="L58">
        <v>50000</v>
      </c>
      <c r="M58">
        <v>50000</v>
      </c>
      <c r="N58">
        <v>50000</v>
      </c>
      <c r="O58">
        <v>50000</v>
      </c>
      <c r="P58">
        <v>50000</v>
      </c>
      <c r="Q58">
        <v>50000</v>
      </c>
      <c r="R58">
        <v>50000</v>
      </c>
      <c r="S58">
        <v>50000</v>
      </c>
      <c r="T58">
        <v>13</v>
      </c>
    </row>
    <row r="59" spans="1:20" x14ac:dyDescent="0.25">
      <c r="A59" t="s">
        <v>181</v>
      </c>
      <c r="B59" s="63" t="s">
        <v>182</v>
      </c>
      <c r="C59">
        <v>47000</v>
      </c>
      <c r="D59">
        <v>50000</v>
      </c>
      <c r="E59">
        <v>50000</v>
      </c>
      <c r="F59">
        <v>50000</v>
      </c>
      <c r="G59">
        <v>50000</v>
      </c>
      <c r="H59">
        <v>50000</v>
      </c>
      <c r="I59">
        <v>50000</v>
      </c>
      <c r="J59">
        <v>50000</v>
      </c>
      <c r="K59">
        <v>50000</v>
      </c>
      <c r="L59">
        <v>50000</v>
      </c>
      <c r="M59">
        <v>50000</v>
      </c>
      <c r="N59">
        <v>50000</v>
      </c>
      <c r="O59">
        <v>50000</v>
      </c>
      <c r="P59">
        <v>50000</v>
      </c>
      <c r="Q59">
        <v>50000</v>
      </c>
      <c r="R59">
        <v>50000</v>
      </c>
      <c r="S59">
        <v>50000</v>
      </c>
      <c r="T59">
        <v>13</v>
      </c>
    </row>
    <row r="60" spans="1:20" x14ac:dyDescent="0.25">
      <c r="A60" t="s">
        <v>183</v>
      </c>
      <c r="B60" s="63" t="s">
        <v>184</v>
      </c>
      <c r="C60">
        <v>47000</v>
      </c>
      <c r="D60">
        <v>50000</v>
      </c>
      <c r="E60">
        <v>50000</v>
      </c>
      <c r="F60">
        <v>50000</v>
      </c>
      <c r="G60">
        <v>50000</v>
      </c>
      <c r="H60">
        <v>50000</v>
      </c>
      <c r="I60">
        <v>50000</v>
      </c>
      <c r="J60">
        <v>50000</v>
      </c>
      <c r="K60">
        <v>50000</v>
      </c>
      <c r="L60">
        <v>50000</v>
      </c>
      <c r="M60">
        <v>50000</v>
      </c>
      <c r="N60">
        <v>50000</v>
      </c>
      <c r="O60">
        <v>50000</v>
      </c>
      <c r="P60">
        <v>50000</v>
      </c>
      <c r="Q60">
        <v>50000</v>
      </c>
      <c r="R60">
        <v>50000</v>
      </c>
      <c r="S60">
        <v>50000</v>
      </c>
      <c r="T60">
        <v>13</v>
      </c>
    </row>
    <row r="61" spans="1:20" x14ac:dyDescent="0.25">
      <c r="A61" t="s">
        <v>185</v>
      </c>
      <c r="B61" s="63" t="s">
        <v>186</v>
      </c>
      <c r="C61">
        <v>47000</v>
      </c>
      <c r="D61">
        <v>50000</v>
      </c>
      <c r="E61">
        <v>50000</v>
      </c>
      <c r="F61">
        <v>50000</v>
      </c>
      <c r="G61">
        <v>50000</v>
      </c>
      <c r="H61">
        <v>50000</v>
      </c>
      <c r="I61">
        <v>50000</v>
      </c>
      <c r="J61">
        <v>50000</v>
      </c>
      <c r="K61">
        <v>50000</v>
      </c>
      <c r="L61">
        <v>50000</v>
      </c>
      <c r="M61">
        <v>50000</v>
      </c>
      <c r="N61">
        <v>50000</v>
      </c>
      <c r="O61">
        <v>50000</v>
      </c>
      <c r="P61">
        <v>50000</v>
      </c>
      <c r="Q61">
        <v>50000</v>
      </c>
      <c r="R61">
        <v>50000</v>
      </c>
      <c r="S61">
        <v>50000</v>
      </c>
      <c r="T61">
        <v>13</v>
      </c>
    </row>
    <row r="62" spans="1:20" x14ac:dyDescent="0.25">
      <c r="A62" t="s">
        <v>187</v>
      </c>
      <c r="B62" s="63" t="s">
        <v>188</v>
      </c>
      <c r="C62">
        <v>47000</v>
      </c>
      <c r="D62">
        <v>50000</v>
      </c>
      <c r="E62">
        <v>50000</v>
      </c>
      <c r="F62">
        <v>50000</v>
      </c>
      <c r="G62">
        <v>50000</v>
      </c>
      <c r="H62">
        <v>50000</v>
      </c>
      <c r="I62">
        <v>50000</v>
      </c>
      <c r="J62">
        <v>50000</v>
      </c>
      <c r="K62">
        <v>50000</v>
      </c>
      <c r="L62">
        <v>50000</v>
      </c>
      <c r="M62">
        <v>50000</v>
      </c>
      <c r="N62">
        <v>50000</v>
      </c>
      <c r="O62">
        <v>50000</v>
      </c>
      <c r="P62">
        <v>50000</v>
      </c>
      <c r="Q62">
        <v>50000</v>
      </c>
      <c r="R62">
        <v>50000</v>
      </c>
      <c r="S62">
        <v>50000</v>
      </c>
      <c r="T62">
        <v>13</v>
      </c>
    </row>
    <row r="63" spans="1:20" x14ac:dyDescent="0.25">
      <c r="A63" t="s">
        <v>189</v>
      </c>
      <c r="B63" s="63" t="s">
        <v>190</v>
      </c>
      <c r="C63">
        <v>47000</v>
      </c>
      <c r="D63">
        <v>50000</v>
      </c>
      <c r="E63">
        <v>50000</v>
      </c>
      <c r="F63">
        <v>50000</v>
      </c>
      <c r="G63">
        <v>50000</v>
      </c>
      <c r="H63">
        <v>50000</v>
      </c>
      <c r="I63">
        <v>50000</v>
      </c>
      <c r="J63">
        <v>50000</v>
      </c>
      <c r="K63">
        <v>50000</v>
      </c>
      <c r="L63">
        <v>50000</v>
      </c>
      <c r="M63">
        <v>50000</v>
      </c>
      <c r="N63">
        <v>50000</v>
      </c>
      <c r="O63">
        <v>50000</v>
      </c>
      <c r="P63">
        <v>50000</v>
      </c>
      <c r="Q63">
        <v>50000</v>
      </c>
      <c r="R63">
        <v>50000</v>
      </c>
      <c r="S63">
        <v>50000</v>
      </c>
      <c r="T63">
        <v>13</v>
      </c>
    </row>
    <row r="64" spans="1:20" x14ac:dyDescent="0.25">
      <c r="A64" t="s">
        <v>191</v>
      </c>
      <c r="B64" s="63" t="s">
        <v>192</v>
      </c>
      <c r="C64">
        <v>47000</v>
      </c>
      <c r="D64">
        <v>50000</v>
      </c>
      <c r="E64">
        <v>50000</v>
      </c>
      <c r="F64">
        <v>50000</v>
      </c>
      <c r="G64">
        <v>50000</v>
      </c>
      <c r="H64">
        <v>50000</v>
      </c>
      <c r="I64">
        <v>50000</v>
      </c>
      <c r="J64">
        <v>50000</v>
      </c>
      <c r="K64">
        <v>50000</v>
      </c>
      <c r="L64">
        <v>50000</v>
      </c>
      <c r="M64">
        <v>50000</v>
      </c>
      <c r="N64">
        <v>50000</v>
      </c>
      <c r="O64">
        <v>50000</v>
      </c>
      <c r="P64">
        <v>50000</v>
      </c>
      <c r="Q64">
        <v>50000</v>
      </c>
      <c r="R64">
        <v>50000</v>
      </c>
      <c r="S64">
        <v>50000</v>
      </c>
      <c r="T64">
        <v>13</v>
      </c>
    </row>
    <row r="65" spans="1:20" x14ac:dyDescent="0.25">
      <c r="A65" t="s">
        <v>193</v>
      </c>
      <c r="B65" s="63" t="s">
        <v>194</v>
      </c>
      <c r="C65">
        <v>47000</v>
      </c>
      <c r="D65">
        <v>50000</v>
      </c>
      <c r="E65">
        <v>50000</v>
      </c>
      <c r="F65">
        <v>50000</v>
      </c>
      <c r="G65">
        <v>50000</v>
      </c>
      <c r="H65">
        <v>50000</v>
      </c>
      <c r="I65">
        <v>50000</v>
      </c>
      <c r="J65">
        <v>50000</v>
      </c>
      <c r="K65">
        <v>50000</v>
      </c>
      <c r="L65">
        <v>50000</v>
      </c>
      <c r="M65">
        <v>50000</v>
      </c>
      <c r="N65">
        <v>50000</v>
      </c>
      <c r="O65">
        <v>50000</v>
      </c>
      <c r="P65">
        <v>50000</v>
      </c>
      <c r="Q65">
        <v>50000</v>
      </c>
      <c r="R65">
        <v>50000</v>
      </c>
      <c r="S65">
        <v>50000</v>
      </c>
      <c r="T65">
        <v>13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L65"/>
  <sheetViews>
    <sheetView workbookViewId="0">
      <selection activeCell="B7" sqref="B7"/>
    </sheetView>
  </sheetViews>
  <sheetFormatPr defaultRowHeight="13.8" x14ac:dyDescent="0.25"/>
  <cols>
    <col min="1" max="1" width="4.69921875" bestFit="1" customWidth="1"/>
    <col min="2" max="2" width="24.3984375" bestFit="1" customWidth="1"/>
  </cols>
  <sheetData>
    <row r="1" spans="1:12" x14ac:dyDescent="0.25">
      <c r="C1">
        <f t="shared" ref="C1:K1" si="0">IF(AND(BigTotal&gt;C2,IF(D2="",TRUE(),BigTotal&lt;=D2)),COLUMN(C1),0)</f>
        <v>0</v>
      </c>
      <c r="D1">
        <f t="shared" si="0"/>
        <v>0</v>
      </c>
      <c r="E1">
        <f t="shared" si="0"/>
        <v>0</v>
      </c>
      <c r="F1">
        <f t="shared" si="0"/>
        <v>0</v>
      </c>
      <c r="G1">
        <f t="shared" si="0"/>
        <v>0</v>
      </c>
      <c r="H1">
        <f t="shared" si="0"/>
        <v>0</v>
      </c>
      <c r="I1">
        <f t="shared" si="0"/>
        <v>0</v>
      </c>
      <c r="J1">
        <f t="shared" si="0"/>
        <v>0</v>
      </c>
      <c r="K1">
        <f t="shared" si="0"/>
        <v>0</v>
      </c>
    </row>
    <row r="2" spans="1:12" ht="14.4" x14ac:dyDescent="0.3">
      <c r="A2" s="38">
        <f>BigTotal</f>
        <v>0</v>
      </c>
      <c r="C2">
        <f>VALUE(MID(C3,1,3))-1</f>
        <v>119</v>
      </c>
      <c r="D2">
        <f t="shared" ref="D2:J2" si="1">VALUE(MID(D3,1,3))-1</f>
        <v>150</v>
      </c>
      <c r="E2">
        <f t="shared" si="1"/>
        <v>180</v>
      </c>
      <c r="F2">
        <f t="shared" si="1"/>
        <v>210</v>
      </c>
      <c r="G2">
        <f t="shared" si="1"/>
        <v>240</v>
      </c>
      <c r="H2">
        <f t="shared" si="1"/>
        <v>270</v>
      </c>
      <c r="I2">
        <f t="shared" si="1"/>
        <v>300</v>
      </c>
      <c r="J2">
        <f t="shared" si="1"/>
        <v>330</v>
      </c>
      <c r="K2">
        <v>360</v>
      </c>
    </row>
    <row r="3" spans="1:12" x14ac:dyDescent="0.25">
      <c r="A3" s="34" t="s">
        <v>51</v>
      </c>
      <c r="B3" s="45" t="s">
        <v>52</v>
      </c>
      <c r="C3" s="45" t="s">
        <v>195</v>
      </c>
      <c r="D3" s="45" t="s">
        <v>196</v>
      </c>
      <c r="E3" s="45" t="s">
        <v>197</v>
      </c>
      <c r="F3" s="45" t="s">
        <v>198</v>
      </c>
      <c r="G3" s="45" t="s">
        <v>199</v>
      </c>
      <c r="H3" s="45" t="s">
        <v>200</v>
      </c>
      <c r="I3" s="45" t="s">
        <v>54</v>
      </c>
      <c r="J3" s="45" t="s">
        <v>55</v>
      </c>
      <c r="K3" s="45" t="s">
        <v>201</v>
      </c>
      <c r="L3" s="45" t="s">
        <v>70</v>
      </c>
    </row>
    <row r="4" spans="1:12" x14ac:dyDescent="0.25">
      <c r="A4" t="s">
        <v>71</v>
      </c>
      <c r="B4" t="s">
        <v>72</v>
      </c>
      <c r="C4">
        <v>11500</v>
      </c>
      <c r="D4">
        <v>14500</v>
      </c>
      <c r="E4">
        <v>16500</v>
      </c>
      <c r="F4">
        <v>19000</v>
      </c>
      <c r="G4">
        <v>21500</v>
      </c>
      <c r="H4">
        <v>24000</v>
      </c>
      <c r="I4">
        <v>26500</v>
      </c>
      <c r="J4">
        <v>30000</v>
      </c>
      <c r="K4">
        <v>30000</v>
      </c>
      <c r="L4">
        <v>1</v>
      </c>
    </row>
    <row r="5" spans="1:12" x14ac:dyDescent="0.25">
      <c r="A5" t="s">
        <v>73</v>
      </c>
      <c r="B5" t="s">
        <v>74</v>
      </c>
      <c r="C5">
        <v>11500</v>
      </c>
      <c r="D5">
        <v>14500</v>
      </c>
      <c r="E5">
        <v>16500</v>
      </c>
      <c r="F5">
        <v>19000</v>
      </c>
      <c r="G5">
        <v>21500</v>
      </c>
      <c r="H5">
        <v>24000</v>
      </c>
      <c r="I5">
        <v>26500</v>
      </c>
      <c r="J5">
        <v>30000</v>
      </c>
      <c r="K5">
        <v>30000</v>
      </c>
      <c r="L5">
        <v>1</v>
      </c>
    </row>
    <row r="6" spans="1:12" x14ac:dyDescent="0.25">
      <c r="A6" t="s">
        <v>75</v>
      </c>
      <c r="B6" t="s">
        <v>76</v>
      </c>
      <c r="C6">
        <v>11500</v>
      </c>
      <c r="D6">
        <v>14500</v>
      </c>
      <c r="E6">
        <v>16500</v>
      </c>
      <c r="F6">
        <v>19000</v>
      </c>
      <c r="G6">
        <v>21500</v>
      </c>
      <c r="H6">
        <v>24000</v>
      </c>
      <c r="I6">
        <v>26500</v>
      </c>
      <c r="J6">
        <v>30000</v>
      </c>
      <c r="K6">
        <v>30000</v>
      </c>
      <c r="L6">
        <v>1</v>
      </c>
    </row>
    <row r="7" spans="1:12" x14ac:dyDescent="0.25">
      <c r="A7" t="s">
        <v>77</v>
      </c>
      <c r="B7" t="s">
        <v>78</v>
      </c>
      <c r="C7">
        <v>11500</v>
      </c>
      <c r="D7">
        <v>14500</v>
      </c>
      <c r="E7">
        <v>16500</v>
      </c>
      <c r="F7">
        <v>19000</v>
      </c>
      <c r="G7">
        <v>21500</v>
      </c>
      <c r="H7">
        <v>24000</v>
      </c>
      <c r="I7">
        <v>26500</v>
      </c>
      <c r="J7">
        <v>30000</v>
      </c>
      <c r="K7">
        <v>30000</v>
      </c>
      <c r="L7">
        <v>1</v>
      </c>
    </row>
    <row r="8" spans="1:12" x14ac:dyDescent="0.25">
      <c r="A8" t="s">
        <v>79</v>
      </c>
      <c r="B8" t="s">
        <v>80</v>
      </c>
      <c r="C8">
        <v>11500</v>
      </c>
      <c r="D8">
        <v>14500</v>
      </c>
      <c r="E8">
        <v>16500</v>
      </c>
      <c r="F8">
        <v>19000</v>
      </c>
      <c r="G8">
        <v>21500</v>
      </c>
      <c r="H8">
        <v>24000</v>
      </c>
      <c r="I8">
        <v>26500</v>
      </c>
      <c r="J8">
        <v>30000</v>
      </c>
      <c r="K8">
        <v>30000</v>
      </c>
      <c r="L8">
        <v>1</v>
      </c>
    </row>
    <row r="9" spans="1:12" x14ac:dyDescent="0.25">
      <c r="A9" t="s">
        <v>81</v>
      </c>
      <c r="B9" t="s">
        <v>82</v>
      </c>
      <c r="C9">
        <v>13500</v>
      </c>
      <c r="D9">
        <v>16500</v>
      </c>
      <c r="E9">
        <v>19500</v>
      </c>
      <c r="F9">
        <v>22500</v>
      </c>
      <c r="G9">
        <v>25500</v>
      </c>
      <c r="H9">
        <v>28500</v>
      </c>
      <c r="I9">
        <v>30000</v>
      </c>
      <c r="J9">
        <v>30000</v>
      </c>
      <c r="K9">
        <v>30000</v>
      </c>
      <c r="L9">
        <v>2</v>
      </c>
    </row>
    <row r="10" spans="1:12" x14ac:dyDescent="0.25">
      <c r="A10" t="s">
        <v>83</v>
      </c>
      <c r="B10" t="s">
        <v>84</v>
      </c>
      <c r="C10">
        <v>13500</v>
      </c>
      <c r="D10">
        <v>16500</v>
      </c>
      <c r="E10">
        <v>19500</v>
      </c>
      <c r="F10">
        <v>22500</v>
      </c>
      <c r="G10">
        <v>25500</v>
      </c>
      <c r="H10">
        <v>28500</v>
      </c>
      <c r="I10">
        <v>30000</v>
      </c>
      <c r="J10">
        <v>30000</v>
      </c>
      <c r="K10">
        <v>30000</v>
      </c>
      <c r="L10">
        <v>2</v>
      </c>
    </row>
    <row r="11" spans="1:12" x14ac:dyDescent="0.25">
      <c r="A11" t="s">
        <v>85</v>
      </c>
      <c r="B11" t="s">
        <v>86</v>
      </c>
      <c r="C11">
        <v>13500</v>
      </c>
      <c r="D11">
        <v>16500</v>
      </c>
      <c r="E11">
        <v>19500</v>
      </c>
      <c r="F11">
        <v>22500</v>
      </c>
      <c r="G11">
        <v>25500</v>
      </c>
      <c r="H11">
        <v>28500</v>
      </c>
      <c r="I11">
        <v>30000</v>
      </c>
      <c r="J11">
        <v>30000</v>
      </c>
      <c r="K11">
        <v>30000</v>
      </c>
      <c r="L11">
        <v>2</v>
      </c>
    </row>
    <row r="12" spans="1:12" x14ac:dyDescent="0.25">
      <c r="A12" t="s">
        <v>87</v>
      </c>
      <c r="B12" t="s">
        <v>88</v>
      </c>
      <c r="C12">
        <v>15000</v>
      </c>
      <c r="D12">
        <v>18500</v>
      </c>
      <c r="E12">
        <v>22000</v>
      </c>
      <c r="F12">
        <v>25500</v>
      </c>
      <c r="G12">
        <v>29000</v>
      </c>
      <c r="H12">
        <v>30000</v>
      </c>
      <c r="I12">
        <v>30000</v>
      </c>
      <c r="J12">
        <v>30000</v>
      </c>
      <c r="K12">
        <v>30000</v>
      </c>
      <c r="L12">
        <v>3</v>
      </c>
    </row>
    <row r="13" spans="1:12" x14ac:dyDescent="0.25">
      <c r="A13" t="s">
        <v>89</v>
      </c>
      <c r="B13" t="s">
        <v>90</v>
      </c>
      <c r="C13">
        <v>15000</v>
      </c>
      <c r="D13">
        <v>18500</v>
      </c>
      <c r="E13">
        <v>22000</v>
      </c>
      <c r="F13">
        <v>25500</v>
      </c>
      <c r="G13">
        <v>29000</v>
      </c>
      <c r="H13">
        <v>30000</v>
      </c>
      <c r="I13">
        <v>30000</v>
      </c>
      <c r="J13">
        <v>30000</v>
      </c>
      <c r="K13">
        <v>30000</v>
      </c>
      <c r="L13">
        <v>3</v>
      </c>
    </row>
    <row r="14" spans="1:12" x14ac:dyDescent="0.25">
      <c r="A14" t="s">
        <v>91</v>
      </c>
      <c r="B14" t="s">
        <v>92</v>
      </c>
      <c r="C14">
        <v>15000</v>
      </c>
      <c r="D14">
        <v>18500</v>
      </c>
      <c r="E14">
        <v>22000</v>
      </c>
      <c r="F14">
        <v>25500</v>
      </c>
      <c r="G14">
        <v>29000</v>
      </c>
      <c r="H14">
        <v>30000</v>
      </c>
      <c r="I14">
        <v>30000</v>
      </c>
      <c r="J14">
        <v>30000</v>
      </c>
      <c r="K14">
        <v>30000</v>
      </c>
      <c r="L14">
        <v>3</v>
      </c>
    </row>
    <row r="15" spans="1:12" x14ac:dyDescent="0.25">
      <c r="A15" t="s">
        <v>93</v>
      </c>
      <c r="B15" t="s">
        <v>94</v>
      </c>
      <c r="C15">
        <v>15000</v>
      </c>
      <c r="D15">
        <v>18500</v>
      </c>
      <c r="E15">
        <v>22000</v>
      </c>
      <c r="F15">
        <v>25500</v>
      </c>
      <c r="G15">
        <v>29000</v>
      </c>
      <c r="H15">
        <v>30000</v>
      </c>
      <c r="I15">
        <v>30000</v>
      </c>
      <c r="J15">
        <v>30000</v>
      </c>
      <c r="K15">
        <v>30000</v>
      </c>
      <c r="L15">
        <v>3</v>
      </c>
    </row>
    <row r="16" spans="1:12" x14ac:dyDescent="0.25">
      <c r="A16" t="s">
        <v>95</v>
      </c>
      <c r="B16" t="s">
        <v>96</v>
      </c>
      <c r="C16">
        <v>15000</v>
      </c>
      <c r="D16">
        <v>18500</v>
      </c>
      <c r="E16">
        <v>22000</v>
      </c>
      <c r="F16">
        <v>25500</v>
      </c>
      <c r="G16">
        <v>29000</v>
      </c>
      <c r="H16">
        <v>30000</v>
      </c>
      <c r="I16">
        <v>30000</v>
      </c>
      <c r="J16">
        <v>30000</v>
      </c>
      <c r="K16">
        <v>30000</v>
      </c>
      <c r="L16">
        <v>3</v>
      </c>
    </row>
    <row r="17" spans="1:12" x14ac:dyDescent="0.25">
      <c r="A17" t="s">
        <v>97</v>
      </c>
      <c r="B17" t="s">
        <v>98</v>
      </c>
      <c r="C17">
        <v>15000</v>
      </c>
      <c r="D17">
        <v>18500</v>
      </c>
      <c r="E17">
        <v>22000</v>
      </c>
      <c r="F17">
        <v>25500</v>
      </c>
      <c r="G17">
        <v>29000</v>
      </c>
      <c r="H17">
        <v>30000</v>
      </c>
      <c r="I17">
        <v>30000</v>
      </c>
      <c r="J17">
        <v>30000</v>
      </c>
      <c r="K17">
        <v>30000</v>
      </c>
      <c r="L17">
        <v>3</v>
      </c>
    </row>
    <row r="18" spans="1:12" x14ac:dyDescent="0.25">
      <c r="A18" t="s">
        <v>99</v>
      </c>
      <c r="B18" t="s">
        <v>100</v>
      </c>
      <c r="C18">
        <v>19000</v>
      </c>
      <c r="D18">
        <v>23000</v>
      </c>
      <c r="E18">
        <v>27000</v>
      </c>
      <c r="F18">
        <v>30000</v>
      </c>
      <c r="G18">
        <v>30000</v>
      </c>
      <c r="H18">
        <v>30000</v>
      </c>
      <c r="I18">
        <v>30000</v>
      </c>
      <c r="J18">
        <v>30000</v>
      </c>
      <c r="K18">
        <v>30000</v>
      </c>
      <c r="L18">
        <v>4</v>
      </c>
    </row>
    <row r="19" spans="1:12" x14ac:dyDescent="0.25">
      <c r="A19" t="s">
        <v>101</v>
      </c>
      <c r="B19" t="s">
        <v>102</v>
      </c>
      <c r="C19">
        <v>19000</v>
      </c>
      <c r="D19">
        <v>23000</v>
      </c>
      <c r="E19">
        <v>27000</v>
      </c>
      <c r="F19">
        <v>30000</v>
      </c>
      <c r="G19">
        <v>30000</v>
      </c>
      <c r="H19">
        <v>30000</v>
      </c>
      <c r="I19">
        <v>30000</v>
      </c>
      <c r="J19">
        <v>30000</v>
      </c>
      <c r="K19">
        <v>30000</v>
      </c>
      <c r="L19">
        <v>4</v>
      </c>
    </row>
    <row r="20" spans="1:12" x14ac:dyDescent="0.25">
      <c r="A20" t="s">
        <v>103</v>
      </c>
      <c r="B20" t="s">
        <v>104</v>
      </c>
      <c r="C20">
        <v>19000</v>
      </c>
      <c r="D20">
        <v>23000</v>
      </c>
      <c r="E20">
        <v>27000</v>
      </c>
      <c r="F20">
        <v>30000</v>
      </c>
      <c r="G20">
        <v>30000</v>
      </c>
      <c r="H20">
        <v>30000</v>
      </c>
      <c r="I20">
        <v>30000</v>
      </c>
      <c r="J20">
        <v>30000</v>
      </c>
      <c r="K20">
        <v>30000</v>
      </c>
      <c r="L20">
        <v>4</v>
      </c>
    </row>
    <row r="21" spans="1:12" x14ac:dyDescent="0.25">
      <c r="A21" t="s">
        <v>105</v>
      </c>
      <c r="B21" t="s">
        <v>106</v>
      </c>
      <c r="C21">
        <v>19000</v>
      </c>
      <c r="D21">
        <v>23000</v>
      </c>
      <c r="E21">
        <v>27000</v>
      </c>
      <c r="F21">
        <v>30000</v>
      </c>
      <c r="G21">
        <v>30000</v>
      </c>
      <c r="H21">
        <v>30000</v>
      </c>
      <c r="I21">
        <v>30000</v>
      </c>
      <c r="J21">
        <v>30000</v>
      </c>
      <c r="K21">
        <v>30000</v>
      </c>
      <c r="L21">
        <v>4</v>
      </c>
    </row>
    <row r="22" spans="1:12" x14ac:dyDescent="0.25">
      <c r="A22" t="s">
        <v>107</v>
      </c>
      <c r="B22" t="s">
        <v>108</v>
      </c>
      <c r="C22">
        <v>22000</v>
      </c>
      <c r="D22">
        <v>27500</v>
      </c>
      <c r="E22">
        <v>30000</v>
      </c>
      <c r="F22">
        <v>30000</v>
      </c>
      <c r="G22">
        <v>30000</v>
      </c>
      <c r="H22">
        <v>30000</v>
      </c>
      <c r="I22">
        <v>30000</v>
      </c>
      <c r="J22">
        <v>30000</v>
      </c>
      <c r="K22">
        <v>30000</v>
      </c>
      <c r="L22">
        <v>5</v>
      </c>
    </row>
    <row r="23" spans="1:12" x14ac:dyDescent="0.25">
      <c r="A23" t="s">
        <v>109</v>
      </c>
      <c r="B23" t="s">
        <v>110</v>
      </c>
      <c r="C23">
        <v>22000</v>
      </c>
      <c r="D23">
        <v>27500</v>
      </c>
      <c r="E23">
        <v>30000</v>
      </c>
      <c r="F23">
        <v>30000</v>
      </c>
      <c r="G23">
        <v>30000</v>
      </c>
      <c r="H23">
        <v>30000</v>
      </c>
      <c r="I23">
        <v>30000</v>
      </c>
      <c r="J23">
        <v>30000</v>
      </c>
      <c r="K23">
        <v>30000</v>
      </c>
      <c r="L23">
        <v>5</v>
      </c>
    </row>
    <row r="24" spans="1:12" x14ac:dyDescent="0.25">
      <c r="A24" t="s">
        <v>111</v>
      </c>
      <c r="B24" t="s">
        <v>112</v>
      </c>
      <c r="C24">
        <v>22000</v>
      </c>
      <c r="D24">
        <v>27500</v>
      </c>
      <c r="E24">
        <v>30000</v>
      </c>
      <c r="F24">
        <v>30000</v>
      </c>
      <c r="G24">
        <v>30000</v>
      </c>
      <c r="H24">
        <v>30000</v>
      </c>
      <c r="I24">
        <v>30000</v>
      </c>
      <c r="J24">
        <v>30000</v>
      </c>
      <c r="K24">
        <v>30000</v>
      </c>
      <c r="L24">
        <v>5</v>
      </c>
    </row>
    <row r="25" spans="1:12" x14ac:dyDescent="0.25">
      <c r="A25" t="s">
        <v>113</v>
      </c>
      <c r="B25" t="s">
        <v>114</v>
      </c>
      <c r="C25">
        <v>22000</v>
      </c>
      <c r="D25">
        <v>27500</v>
      </c>
      <c r="E25">
        <v>30000</v>
      </c>
      <c r="F25">
        <v>30000</v>
      </c>
      <c r="G25">
        <v>30000</v>
      </c>
      <c r="H25">
        <v>30000</v>
      </c>
      <c r="I25">
        <v>30000</v>
      </c>
      <c r="J25">
        <v>30000</v>
      </c>
      <c r="K25">
        <v>30000</v>
      </c>
      <c r="L25">
        <v>5</v>
      </c>
    </row>
    <row r="26" spans="1:12" x14ac:dyDescent="0.25">
      <c r="A26" t="s">
        <v>115</v>
      </c>
      <c r="B26" t="s">
        <v>116</v>
      </c>
      <c r="C26">
        <v>26000</v>
      </c>
      <c r="D26">
        <v>30000</v>
      </c>
      <c r="E26">
        <v>30000</v>
      </c>
      <c r="F26">
        <v>30000</v>
      </c>
      <c r="G26">
        <v>30000</v>
      </c>
      <c r="H26">
        <v>30000</v>
      </c>
      <c r="I26">
        <v>30000</v>
      </c>
      <c r="J26">
        <v>30000</v>
      </c>
      <c r="K26">
        <v>30000</v>
      </c>
      <c r="L26">
        <v>6</v>
      </c>
    </row>
    <row r="27" spans="1:12" x14ac:dyDescent="0.25">
      <c r="A27" t="s">
        <v>117</v>
      </c>
      <c r="B27" t="s">
        <v>118</v>
      </c>
      <c r="C27">
        <v>26000</v>
      </c>
      <c r="D27">
        <v>30000</v>
      </c>
      <c r="E27">
        <v>30000</v>
      </c>
      <c r="F27">
        <v>30000</v>
      </c>
      <c r="G27">
        <v>30000</v>
      </c>
      <c r="H27">
        <v>30000</v>
      </c>
      <c r="I27">
        <v>30000</v>
      </c>
      <c r="J27">
        <v>30000</v>
      </c>
      <c r="K27">
        <v>30000</v>
      </c>
      <c r="L27">
        <v>6</v>
      </c>
    </row>
    <row r="28" spans="1:12" x14ac:dyDescent="0.25">
      <c r="A28" t="s">
        <v>119</v>
      </c>
      <c r="B28" t="s">
        <v>120</v>
      </c>
      <c r="C28">
        <v>26000</v>
      </c>
      <c r="D28">
        <v>30000</v>
      </c>
      <c r="E28">
        <v>30000</v>
      </c>
      <c r="F28">
        <v>30000</v>
      </c>
      <c r="G28">
        <v>30000</v>
      </c>
      <c r="H28">
        <v>30000</v>
      </c>
      <c r="I28">
        <v>30000</v>
      </c>
      <c r="J28">
        <v>30000</v>
      </c>
      <c r="K28">
        <v>30000</v>
      </c>
      <c r="L28">
        <v>6</v>
      </c>
    </row>
    <row r="29" spans="1:12" s="45" customFormat="1" x14ac:dyDescent="0.25">
      <c r="A29" s="45" t="s">
        <v>121</v>
      </c>
      <c r="B29" s="45" t="s">
        <v>122</v>
      </c>
      <c r="C29" s="45">
        <v>26000</v>
      </c>
      <c r="D29" s="45">
        <v>30000</v>
      </c>
      <c r="E29" s="45">
        <v>30000</v>
      </c>
      <c r="F29" s="45">
        <v>30000</v>
      </c>
      <c r="G29" s="45">
        <v>30000</v>
      </c>
      <c r="H29" s="45">
        <v>30000</v>
      </c>
      <c r="I29" s="45">
        <v>30000</v>
      </c>
      <c r="J29" s="45">
        <v>30000</v>
      </c>
      <c r="K29" s="45">
        <v>30000</v>
      </c>
      <c r="L29" s="67">
        <v>12</v>
      </c>
    </row>
    <row r="30" spans="1:12" x14ac:dyDescent="0.25">
      <c r="A30" t="s">
        <v>123</v>
      </c>
      <c r="B30" t="s">
        <v>124</v>
      </c>
      <c r="C30">
        <v>28000</v>
      </c>
      <c r="D30">
        <v>30000</v>
      </c>
      <c r="E30">
        <v>30000</v>
      </c>
      <c r="F30">
        <v>30000</v>
      </c>
      <c r="G30">
        <v>30000</v>
      </c>
      <c r="H30">
        <v>30000</v>
      </c>
      <c r="I30">
        <v>30000</v>
      </c>
      <c r="J30">
        <v>30000</v>
      </c>
      <c r="K30">
        <v>30000</v>
      </c>
      <c r="L30">
        <v>7</v>
      </c>
    </row>
    <row r="31" spans="1:12" x14ac:dyDescent="0.25">
      <c r="A31" t="s">
        <v>125</v>
      </c>
      <c r="B31" t="s">
        <v>126</v>
      </c>
      <c r="C31">
        <v>28000</v>
      </c>
      <c r="D31">
        <v>30000</v>
      </c>
      <c r="E31">
        <v>30000</v>
      </c>
      <c r="F31">
        <v>30000</v>
      </c>
      <c r="G31">
        <v>30000</v>
      </c>
      <c r="H31">
        <v>30000</v>
      </c>
      <c r="I31">
        <v>30000</v>
      </c>
      <c r="J31">
        <v>30000</v>
      </c>
      <c r="K31">
        <v>30000</v>
      </c>
      <c r="L31">
        <v>7</v>
      </c>
    </row>
    <row r="32" spans="1:12" x14ac:dyDescent="0.25">
      <c r="A32" t="s">
        <v>127</v>
      </c>
      <c r="B32" t="s">
        <v>128</v>
      </c>
      <c r="C32">
        <v>28000</v>
      </c>
      <c r="D32">
        <v>30000</v>
      </c>
      <c r="E32">
        <v>30000</v>
      </c>
      <c r="F32">
        <v>30000</v>
      </c>
      <c r="G32">
        <v>30000</v>
      </c>
      <c r="H32">
        <v>30000</v>
      </c>
      <c r="I32">
        <v>30000</v>
      </c>
      <c r="J32">
        <v>30000</v>
      </c>
      <c r="K32">
        <v>30000</v>
      </c>
      <c r="L32">
        <v>7</v>
      </c>
    </row>
    <row r="33" spans="1:12" x14ac:dyDescent="0.25">
      <c r="A33" t="s">
        <v>129</v>
      </c>
      <c r="B33" t="s">
        <v>130</v>
      </c>
      <c r="C33">
        <v>28000</v>
      </c>
      <c r="D33">
        <v>30000</v>
      </c>
      <c r="E33">
        <v>30000</v>
      </c>
      <c r="F33">
        <v>30000</v>
      </c>
      <c r="G33">
        <v>30000</v>
      </c>
      <c r="H33">
        <v>30000</v>
      </c>
      <c r="I33">
        <v>30000</v>
      </c>
      <c r="J33">
        <v>30000</v>
      </c>
      <c r="K33">
        <v>30000</v>
      </c>
      <c r="L33">
        <v>7</v>
      </c>
    </row>
    <row r="34" spans="1:12" x14ac:dyDescent="0.25">
      <c r="A34" t="s">
        <v>131</v>
      </c>
      <c r="B34" t="s">
        <v>132</v>
      </c>
      <c r="C34">
        <v>28000</v>
      </c>
      <c r="D34">
        <v>30000</v>
      </c>
      <c r="E34">
        <v>30000</v>
      </c>
      <c r="F34">
        <v>30000</v>
      </c>
      <c r="G34">
        <v>30000</v>
      </c>
      <c r="H34">
        <v>30000</v>
      </c>
      <c r="I34">
        <v>30000</v>
      </c>
      <c r="J34">
        <v>30000</v>
      </c>
      <c r="K34">
        <v>30000</v>
      </c>
      <c r="L34">
        <v>7</v>
      </c>
    </row>
    <row r="35" spans="1:12" x14ac:dyDescent="0.25">
      <c r="A35" t="s">
        <v>133</v>
      </c>
      <c r="B35" t="s">
        <v>134</v>
      </c>
      <c r="C35">
        <v>28000</v>
      </c>
      <c r="D35">
        <v>30000</v>
      </c>
      <c r="E35">
        <v>30000</v>
      </c>
      <c r="F35">
        <v>30000</v>
      </c>
      <c r="G35">
        <v>30000</v>
      </c>
      <c r="H35">
        <v>30000</v>
      </c>
      <c r="I35">
        <v>30000</v>
      </c>
      <c r="J35">
        <v>30000</v>
      </c>
      <c r="K35">
        <v>30000</v>
      </c>
      <c r="L35">
        <v>7</v>
      </c>
    </row>
    <row r="36" spans="1:12" x14ac:dyDescent="0.25">
      <c r="A36" t="s">
        <v>135</v>
      </c>
      <c r="B36" t="s">
        <v>136</v>
      </c>
      <c r="C36">
        <v>28000</v>
      </c>
      <c r="D36">
        <v>30000</v>
      </c>
      <c r="E36">
        <v>30000</v>
      </c>
      <c r="F36">
        <v>30000</v>
      </c>
      <c r="G36">
        <v>30000</v>
      </c>
      <c r="H36">
        <v>30000</v>
      </c>
      <c r="I36">
        <v>30000</v>
      </c>
      <c r="J36">
        <v>30000</v>
      </c>
      <c r="K36">
        <v>30000</v>
      </c>
      <c r="L36">
        <v>7</v>
      </c>
    </row>
    <row r="37" spans="1:12" x14ac:dyDescent="0.25">
      <c r="A37" t="s">
        <v>137</v>
      </c>
      <c r="B37" t="s">
        <v>138</v>
      </c>
      <c r="C37">
        <v>28000</v>
      </c>
      <c r="D37">
        <v>30000</v>
      </c>
      <c r="E37">
        <v>30000</v>
      </c>
      <c r="F37">
        <v>30000</v>
      </c>
      <c r="G37">
        <v>30000</v>
      </c>
      <c r="H37">
        <v>30000</v>
      </c>
      <c r="I37">
        <v>30000</v>
      </c>
      <c r="J37">
        <v>30000</v>
      </c>
      <c r="K37">
        <v>30000</v>
      </c>
      <c r="L37">
        <v>7</v>
      </c>
    </row>
    <row r="38" spans="1:12" x14ac:dyDescent="0.25">
      <c r="A38" t="s">
        <v>139</v>
      </c>
      <c r="B38" t="s">
        <v>140</v>
      </c>
      <c r="C38">
        <v>11500</v>
      </c>
      <c r="D38">
        <v>14000</v>
      </c>
      <c r="E38">
        <v>16500</v>
      </c>
      <c r="F38">
        <v>19000</v>
      </c>
      <c r="G38">
        <v>21500</v>
      </c>
      <c r="H38">
        <v>24000</v>
      </c>
      <c r="I38">
        <v>26500</v>
      </c>
      <c r="J38">
        <v>30000</v>
      </c>
      <c r="K38">
        <v>30000</v>
      </c>
      <c r="L38">
        <v>8</v>
      </c>
    </row>
    <row r="39" spans="1:12" x14ac:dyDescent="0.25">
      <c r="A39" t="s">
        <v>141</v>
      </c>
      <c r="B39" t="s">
        <v>142</v>
      </c>
      <c r="C39">
        <v>11500</v>
      </c>
      <c r="D39">
        <v>14000</v>
      </c>
      <c r="E39">
        <v>16500</v>
      </c>
      <c r="F39">
        <v>19000</v>
      </c>
      <c r="G39">
        <v>21500</v>
      </c>
      <c r="H39">
        <v>24000</v>
      </c>
      <c r="I39">
        <v>26500</v>
      </c>
      <c r="J39">
        <v>30000</v>
      </c>
      <c r="K39">
        <v>30000</v>
      </c>
      <c r="L39">
        <v>8</v>
      </c>
    </row>
    <row r="40" spans="1:12" x14ac:dyDescent="0.25">
      <c r="A40" t="s">
        <v>143</v>
      </c>
      <c r="B40" t="s">
        <v>144</v>
      </c>
      <c r="C40">
        <v>11500</v>
      </c>
      <c r="D40">
        <v>14000</v>
      </c>
      <c r="E40">
        <v>16500</v>
      </c>
      <c r="F40">
        <v>19000</v>
      </c>
      <c r="G40">
        <v>21500</v>
      </c>
      <c r="H40">
        <v>24000</v>
      </c>
      <c r="I40">
        <v>26500</v>
      </c>
      <c r="J40">
        <v>30000</v>
      </c>
      <c r="K40">
        <v>30000</v>
      </c>
      <c r="L40">
        <v>8</v>
      </c>
    </row>
    <row r="41" spans="1:12" x14ac:dyDescent="0.25">
      <c r="A41" t="s">
        <v>145</v>
      </c>
      <c r="B41" t="s">
        <v>146</v>
      </c>
      <c r="C41">
        <v>11500</v>
      </c>
      <c r="D41">
        <v>14000</v>
      </c>
      <c r="E41">
        <v>16500</v>
      </c>
      <c r="F41">
        <v>19000</v>
      </c>
      <c r="G41">
        <v>21500</v>
      </c>
      <c r="H41">
        <v>24000</v>
      </c>
      <c r="I41">
        <v>26500</v>
      </c>
      <c r="J41">
        <v>30000</v>
      </c>
      <c r="K41">
        <v>30000</v>
      </c>
      <c r="L41">
        <v>8</v>
      </c>
    </row>
    <row r="42" spans="1:12" x14ac:dyDescent="0.25">
      <c r="A42" t="s">
        <v>147</v>
      </c>
      <c r="B42" t="s">
        <v>148</v>
      </c>
      <c r="C42">
        <v>11500</v>
      </c>
      <c r="D42">
        <v>14000</v>
      </c>
      <c r="E42">
        <v>16500</v>
      </c>
      <c r="F42">
        <v>19000</v>
      </c>
      <c r="G42">
        <v>21500</v>
      </c>
      <c r="H42">
        <v>24000</v>
      </c>
      <c r="I42">
        <v>26500</v>
      </c>
      <c r="J42">
        <v>30000</v>
      </c>
      <c r="K42">
        <v>30000</v>
      </c>
      <c r="L42">
        <v>8</v>
      </c>
    </row>
    <row r="43" spans="1:12" x14ac:dyDescent="0.25">
      <c r="A43" t="s">
        <v>149</v>
      </c>
      <c r="B43" t="s">
        <v>150</v>
      </c>
      <c r="C43">
        <v>11500</v>
      </c>
      <c r="D43">
        <v>14000</v>
      </c>
      <c r="E43">
        <v>16500</v>
      </c>
      <c r="F43">
        <v>19000</v>
      </c>
      <c r="G43">
        <v>21500</v>
      </c>
      <c r="H43">
        <v>24000</v>
      </c>
      <c r="I43">
        <v>26500</v>
      </c>
      <c r="J43">
        <v>30000</v>
      </c>
      <c r="K43">
        <v>30000</v>
      </c>
      <c r="L43">
        <v>8</v>
      </c>
    </row>
    <row r="44" spans="1:12" s="34" customFormat="1" x14ac:dyDescent="0.25">
      <c r="A44" s="34" t="s">
        <v>151</v>
      </c>
      <c r="B44" s="34" t="s">
        <v>901</v>
      </c>
      <c r="C44" s="34">
        <v>11500</v>
      </c>
      <c r="D44" s="34">
        <v>14000</v>
      </c>
      <c r="E44" s="34">
        <v>16500</v>
      </c>
      <c r="F44" s="34">
        <v>19000</v>
      </c>
      <c r="G44" s="34">
        <v>21500</v>
      </c>
      <c r="H44" s="34">
        <v>24000</v>
      </c>
      <c r="I44" s="34">
        <v>26500</v>
      </c>
      <c r="J44" s="34">
        <v>30000</v>
      </c>
      <c r="K44" s="34">
        <v>30000</v>
      </c>
      <c r="L44" s="34">
        <v>8</v>
      </c>
    </row>
    <row r="45" spans="1:12" x14ac:dyDescent="0.25">
      <c r="A45" t="s">
        <v>153</v>
      </c>
      <c r="B45" t="s">
        <v>154</v>
      </c>
      <c r="C45">
        <v>15000</v>
      </c>
      <c r="D45">
        <v>18500</v>
      </c>
      <c r="E45">
        <v>22000</v>
      </c>
      <c r="F45">
        <v>25500</v>
      </c>
      <c r="G45">
        <v>29000</v>
      </c>
      <c r="H45">
        <v>30000</v>
      </c>
      <c r="I45">
        <v>30000</v>
      </c>
      <c r="J45">
        <v>30000</v>
      </c>
      <c r="K45">
        <v>30000</v>
      </c>
      <c r="L45">
        <v>9</v>
      </c>
    </row>
    <row r="46" spans="1:12" x14ac:dyDescent="0.25">
      <c r="A46" t="s">
        <v>155</v>
      </c>
      <c r="B46" t="s">
        <v>156</v>
      </c>
      <c r="C46">
        <v>15000</v>
      </c>
      <c r="D46">
        <v>18500</v>
      </c>
      <c r="E46">
        <v>22000</v>
      </c>
      <c r="F46">
        <v>25500</v>
      </c>
      <c r="G46">
        <v>29000</v>
      </c>
      <c r="H46">
        <v>30000</v>
      </c>
      <c r="I46">
        <v>30000</v>
      </c>
      <c r="J46">
        <v>30000</v>
      </c>
      <c r="K46">
        <v>30000</v>
      </c>
      <c r="L46">
        <v>9</v>
      </c>
    </row>
    <row r="47" spans="1:12" x14ac:dyDescent="0.25">
      <c r="A47" t="s">
        <v>157</v>
      </c>
      <c r="B47" t="s">
        <v>158</v>
      </c>
      <c r="C47">
        <v>15000</v>
      </c>
      <c r="D47">
        <v>18500</v>
      </c>
      <c r="E47">
        <v>22000</v>
      </c>
      <c r="F47">
        <v>25500</v>
      </c>
      <c r="G47">
        <v>29000</v>
      </c>
      <c r="H47">
        <v>30000</v>
      </c>
      <c r="I47">
        <v>30000</v>
      </c>
      <c r="J47">
        <v>30000</v>
      </c>
      <c r="K47">
        <v>30000</v>
      </c>
      <c r="L47">
        <v>9</v>
      </c>
    </row>
    <row r="48" spans="1:12" x14ac:dyDescent="0.25">
      <c r="A48" t="s">
        <v>159</v>
      </c>
      <c r="B48" t="s">
        <v>160</v>
      </c>
      <c r="C48">
        <v>19000</v>
      </c>
      <c r="D48">
        <v>23000</v>
      </c>
      <c r="E48">
        <v>27000</v>
      </c>
      <c r="F48">
        <v>30000</v>
      </c>
      <c r="G48">
        <v>30000</v>
      </c>
      <c r="H48">
        <v>30000</v>
      </c>
      <c r="I48">
        <v>30000</v>
      </c>
      <c r="J48">
        <v>30000</v>
      </c>
      <c r="K48">
        <v>30000</v>
      </c>
      <c r="L48">
        <v>10</v>
      </c>
    </row>
    <row r="49" spans="1:12" x14ac:dyDescent="0.25">
      <c r="A49" t="s">
        <v>161</v>
      </c>
      <c r="B49" t="s">
        <v>162</v>
      </c>
      <c r="C49">
        <v>19000</v>
      </c>
      <c r="D49">
        <v>23000</v>
      </c>
      <c r="E49">
        <v>27000</v>
      </c>
      <c r="F49">
        <v>30000</v>
      </c>
      <c r="G49">
        <v>30000</v>
      </c>
      <c r="H49">
        <v>30000</v>
      </c>
      <c r="I49">
        <v>30000</v>
      </c>
      <c r="J49">
        <v>30000</v>
      </c>
      <c r="K49">
        <v>30000</v>
      </c>
      <c r="L49">
        <v>10</v>
      </c>
    </row>
    <row r="50" spans="1:12" x14ac:dyDescent="0.25">
      <c r="A50" t="s">
        <v>163</v>
      </c>
      <c r="B50" t="s">
        <v>164</v>
      </c>
      <c r="C50">
        <v>19000</v>
      </c>
      <c r="D50">
        <v>23000</v>
      </c>
      <c r="E50">
        <v>27000</v>
      </c>
      <c r="F50">
        <v>30000</v>
      </c>
      <c r="G50">
        <v>30000</v>
      </c>
      <c r="H50">
        <v>30000</v>
      </c>
      <c r="I50">
        <v>30000</v>
      </c>
      <c r="J50">
        <v>30000</v>
      </c>
      <c r="K50">
        <v>30000</v>
      </c>
      <c r="L50">
        <v>10</v>
      </c>
    </row>
    <row r="51" spans="1:12" x14ac:dyDescent="0.25">
      <c r="A51" t="s">
        <v>165</v>
      </c>
      <c r="B51" t="s">
        <v>166</v>
      </c>
      <c r="C51">
        <v>19000</v>
      </c>
      <c r="D51">
        <v>23000</v>
      </c>
      <c r="E51">
        <v>27000</v>
      </c>
      <c r="F51">
        <v>30000</v>
      </c>
      <c r="G51">
        <v>30000</v>
      </c>
      <c r="H51">
        <v>30000</v>
      </c>
      <c r="I51">
        <v>30000</v>
      </c>
      <c r="J51">
        <v>30000</v>
      </c>
      <c r="K51">
        <v>30000</v>
      </c>
      <c r="L51">
        <v>10</v>
      </c>
    </row>
    <row r="52" spans="1:12" x14ac:dyDescent="0.25">
      <c r="A52" t="s">
        <v>167</v>
      </c>
      <c r="B52" t="s">
        <v>168</v>
      </c>
      <c r="C52">
        <v>19000</v>
      </c>
      <c r="D52">
        <v>23000</v>
      </c>
      <c r="E52">
        <v>27000</v>
      </c>
      <c r="F52">
        <v>30000</v>
      </c>
      <c r="G52">
        <v>30000</v>
      </c>
      <c r="H52">
        <v>30000</v>
      </c>
      <c r="I52">
        <v>30000</v>
      </c>
      <c r="J52">
        <v>30000</v>
      </c>
      <c r="K52">
        <v>30000</v>
      </c>
      <c r="L52">
        <v>10</v>
      </c>
    </row>
    <row r="53" spans="1:12" x14ac:dyDescent="0.25">
      <c r="A53" t="s">
        <v>169</v>
      </c>
      <c r="B53" t="s">
        <v>170</v>
      </c>
      <c r="C53">
        <v>22000</v>
      </c>
      <c r="D53">
        <v>27500</v>
      </c>
      <c r="E53">
        <v>30000</v>
      </c>
      <c r="F53">
        <v>30000</v>
      </c>
      <c r="G53">
        <v>30000</v>
      </c>
      <c r="H53">
        <v>30000</v>
      </c>
      <c r="I53">
        <v>30000</v>
      </c>
      <c r="J53">
        <v>30000</v>
      </c>
      <c r="K53">
        <v>30000</v>
      </c>
      <c r="L53">
        <v>11</v>
      </c>
    </row>
    <row r="54" spans="1:12" x14ac:dyDescent="0.25">
      <c r="A54" t="s">
        <v>171</v>
      </c>
      <c r="B54" t="s">
        <v>172</v>
      </c>
      <c r="C54">
        <v>22000</v>
      </c>
      <c r="D54">
        <v>27500</v>
      </c>
      <c r="E54">
        <v>30000</v>
      </c>
      <c r="F54">
        <v>30000</v>
      </c>
      <c r="G54">
        <v>30000</v>
      </c>
      <c r="H54">
        <v>30000</v>
      </c>
      <c r="I54">
        <v>30000</v>
      </c>
      <c r="J54">
        <v>30000</v>
      </c>
      <c r="K54">
        <v>30000</v>
      </c>
      <c r="L54">
        <v>11</v>
      </c>
    </row>
    <row r="55" spans="1:12" x14ac:dyDescent="0.25">
      <c r="A55" t="s">
        <v>173</v>
      </c>
      <c r="B55" t="s">
        <v>174</v>
      </c>
      <c r="C55">
        <v>26000</v>
      </c>
      <c r="D55">
        <v>30000</v>
      </c>
      <c r="E55">
        <v>30000</v>
      </c>
      <c r="F55">
        <v>30000</v>
      </c>
      <c r="G55">
        <v>30000</v>
      </c>
      <c r="H55">
        <v>30000</v>
      </c>
      <c r="I55">
        <v>30000</v>
      </c>
      <c r="J55">
        <v>30000</v>
      </c>
      <c r="K55">
        <v>30000</v>
      </c>
      <c r="L55">
        <v>12</v>
      </c>
    </row>
    <row r="56" spans="1:12" ht="16.05" customHeight="1" x14ac:dyDescent="0.25">
      <c r="A56" t="s">
        <v>175</v>
      </c>
      <c r="B56" t="s">
        <v>176</v>
      </c>
      <c r="C56">
        <v>28000</v>
      </c>
      <c r="D56">
        <v>30000</v>
      </c>
      <c r="E56">
        <v>30000</v>
      </c>
      <c r="F56">
        <v>30000</v>
      </c>
      <c r="G56">
        <v>30000</v>
      </c>
      <c r="H56">
        <v>30000</v>
      </c>
      <c r="I56">
        <v>30000</v>
      </c>
      <c r="J56">
        <v>30000</v>
      </c>
      <c r="K56">
        <v>30000</v>
      </c>
      <c r="L56">
        <v>13</v>
      </c>
    </row>
    <row r="57" spans="1:12" x14ac:dyDescent="0.25">
      <c r="A57" t="s">
        <v>177</v>
      </c>
      <c r="B57" t="s">
        <v>178</v>
      </c>
      <c r="C57">
        <v>28000</v>
      </c>
      <c r="D57">
        <v>30000</v>
      </c>
      <c r="E57">
        <v>30000</v>
      </c>
      <c r="F57">
        <v>30000</v>
      </c>
      <c r="G57">
        <v>30000</v>
      </c>
      <c r="H57">
        <v>30000</v>
      </c>
      <c r="I57">
        <v>30000</v>
      </c>
      <c r="J57">
        <v>30000</v>
      </c>
      <c r="K57">
        <v>30000</v>
      </c>
      <c r="L57">
        <v>13</v>
      </c>
    </row>
    <row r="58" spans="1:12" x14ac:dyDescent="0.25">
      <c r="A58" t="s">
        <v>179</v>
      </c>
      <c r="B58" t="s">
        <v>180</v>
      </c>
      <c r="C58">
        <v>28000</v>
      </c>
      <c r="D58">
        <v>30000</v>
      </c>
      <c r="E58">
        <v>30000</v>
      </c>
      <c r="F58">
        <v>30000</v>
      </c>
      <c r="G58">
        <v>30000</v>
      </c>
      <c r="H58">
        <v>30000</v>
      </c>
      <c r="I58">
        <v>30000</v>
      </c>
      <c r="J58">
        <v>30000</v>
      </c>
      <c r="K58">
        <v>30000</v>
      </c>
      <c r="L58">
        <v>13</v>
      </c>
    </row>
    <row r="59" spans="1:12" x14ac:dyDescent="0.25">
      <c r="A59" t="s">
        <v>181</v>
      </c>
      <c r="B59" t="s">
        <v>182</v>
      </c>
      <c r="C59">
        <v>28000</v>
      </c>
      <c r="D59">
        <v>30000</v>
      </c>
      <c r="E59">
        <v>30000</v>
      </c>
      <c r="F59">
        <v>30000</v>
      </c>
      <c r="G59">
        <v>30000</v>
      </c>
      <c r="H59">
        <v>30000</v>
      </c>
      <c r="I59">
        <v>30000</v>
      </c>
      <c r="J59">
        <v>30000</v>
      </c>
      <c r="K59">
        <v>30000</v>
      </c>
      <c r="L59">
        <v>13</v>
      </c>
    </row>
    <row r="60" spans="1:12" x14ac:dyDescent="0.25">
      <c r="A60" t="s">
        <v>183</v>
      </c>
      <c r="B60" t="s">
        <v>184</v>
      </c>
      <c r="C60">
        <v>28000</v>
      </c>
      <c r="D60">
        <v>30000</v>
      </c>
      <c r="E60">
        <v>30000</v>
      </c>
      <c r="F60">
        <v>30000</v>
      </c>
      <c r="G60">
        <v>30000</v>
      </c>
      <c r="H60">
        <v>30000</v>
      </c>
      <c r="I60">
        <v>30000</v>
      </c>
      <c r="J60">
        <v>30000</v>
      </c>
      <c r="K60">
        <v>30000</v>
      </c>
      <c r="L60">
        <v>13</v>
      </c>
    </row>
    <row r="61" spans="1:12" x14ac:dyDescent="0.25">
      <c r="A61" t="s">
        <v>185</v>
      </c>
      <c r="B61" t="s">
        <v>186</v>
      </c>
      <c r="C61">
        <v>28000</v>
      </c>
      <c r="D61">
        <v>30000</v>
      </c>
      <c r="E61">
        <v>30000</v>
      </c>
      <c r="F61">
        <v>30000</v>
      </c>
      <c r="G61">
        <v>30000</v>
      </c>
      <c r="H61">
        <v>30000</v>
      </c>
      <c r="I61">
        <v>30000</v>
      </c>
      <c r="J61">
        <v>30000</v>
      </c>
      <c r="K61">
        <v>30000</v>
      </c>
      <c r="L61">
        <v>13</v>
      </c>
    </row>
    <row r="62" spans="1:12" x14ac:dyDescent="0.25">
      <c r="A62" t="s">
        <v>187</v>
      </c>
      <c r="B62" t="s">
        <v>188</v>
      </c>
      <c r="C62">
        <v>28000</v>
      </c>
      <c r="D62">
        <v>30000</v>
      </c>
      <c r="E62">
        <v>30000</v>
      </c>
      <c r="F62">
        <v>30000</v>
      </c>
      <c r="G62">
        <v>30000</v>
      </c>
      <c r="H62">
        <v>30000</v>
      </c>
      <c r="I62">
        <v>30000</v>
      </c>
      <c r="J62">
        <v>30000</v>
      </c>
      <c r="K62">
        <v>30000</v>
      </c>
      <c r="L62">
        <v>13</v>
      </c>
    </row>
    <row r="63" spans="1:12" x14ac:dyDescent="0.25">
      <c r="A63" t="s">
        <v>189</v>
      </c>
      <c r="B63" t="s">
        <v>190</v>
      </c>
      <c r="C63">
        <v>28000</v>
      </c>
      <c r="D63">
        <v>30000</v>
      </c>
      <c r="E63">
        <v>30000</v>
      </c>
      <c r="F63">
        <v>30000</v>
      </c>
      <c r="G63">
        <v>30000</v>
      </c>
      <c r="H63">
        <v>30000</v>
      </c>
      <c r="I63">
        <v>30000</v>
      </c>
      <c r="J63">
        <v>30000</v>
      </c>
      <c r="K63">
        <v>30000</v>
      </c>
      <c r="L63">
        <v>13</v>
      </c>
    </row>
    <row r="64" spans="1:12" x14ac:dyDescent="0.25">
      <c r="A64" t="s">
        <v>191</v>
      </c>
      <c r="B64" t="s">
        <v>192</v>
      </c>
      <c r="C64">
        <v>28000</v>
      </c>
      <c r="D64">
        <v>30000</v>
      </c>
      <c r="E64">
        <v>30000</v>
      </c>
      <c r="F64">
        <v>30000</v>
      </c>
      <c r="G64">
        <v>30000</v>
      </c>
      <c r="H64">
        <v>30000</v>
      </c>
      <c r="I64">
        <v>30000</v>
      </c>
      <c r="J64">
        <v>30000</v>
      </c>
      <c r="K64">
        <v>30000</v>
      </c>
      <c r="L64">
        <v>13</v>
      </c>
    </row>
    <row r="65" spans="1:12" x14ac:dyDescent="0.25">
      <c r="A65" t="s">
        <v>193</v>
      </c>
      <c r="B65" t="s">
        <v>194</v>
      </c>
      <c r="C65">
        <v>28000</v>
      </c>
      <c r="D65">
        <v>30000</v>
      </c>
      <c r="E65">
        <v>30000</v>
      </c>
      <c r="F65">
        <v>30000</v>
      </c>
      <c r="G65">
        <v>30000</v>
      </c>
      <c r="H65">
        <v>30000</v>
      </c>
      <c r="I65">
        <v>30000</v>
      </c>
      <c r="J65">
        <v>30000</v>
      </c>
      <c r="K65">
        <v>30000</v>
      </c>
      <c r="L65">
        <v>13</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J65"/>
  <sheetViews>
    <sheetView topLeftCell="A21" workbookViewId="0">
      <selection activeCell="E31" sqref="E31:G31"/>
    </sheetView>
  </sheetViews>
  <sheetFormatPr defaultRowHeight="13.8" x14ac:dyDescent="0.25"/>
  <cols>
    <col min="1" max="1" width="4.69921875" bestFit="1" customWidth="1"/>
    <col min="2" max="2" width="24.3984375" bestFit="1" customWidth="1"/>
  </cols>
  <sheetData>
    <row r="1" spans="1:10" x14ac:dyDescent="0.25">
      <c r="C1">
        <f>IF(AND(BigTotal&gt;C2,IF(D2="",TRUE(),BigTotal&lt;=D2)),COLUMN(C1),0)</f>
        <v>0</v>
      </c>
      <c r="D1">
        <f>IF(AND(BigTotal&gt;D2,IF(E2="",TRUE(),BigTotal&lt;=E2)),COLUMN(D1),0)</f>
        <v>0</v>
      </c>
      <c r="E1">
        <f>IF(AND(BigTotal&gt;E2,IF(F2="",TRUE(),BigTotal&lt;=F2)),COLUMN(E1),0)</f>
        <v>0</v>
      </c>
      <c r="F1">
        <f>IF(AND(BigTotal&gt;F2,IF(G2="",TRUE(),BigTotal&lt;=G2)),COLUMN(F1),0)</f>
        <v>0</v>
      </c>
      <c r="G1">
        <f>IF(AND(BigTotal&gt;G2,IF(H2="",TRUE(),BigTotal&lt;=H2)),COLUMN(G1),0)</f>
        <v>0</v>
      </c>
    </row>
    <row r="2" spans="1:10" ht="14.4" x14ac:dyDescent="0.3">
      <c r="A2" s="38">
        <f>BigTotal</f>
        <v>0</v>
      </c>
      <c r="C2">
        <f>VALUE(MID(C3,1,3))-1</f>
        <v>119</v>
      </c>
      <c r="D2">
        <f t="shared" ref="D2:F2" si="0">VALUE(MID(D3,1,3))-1</f>
        <v>150</v>
      </c>
      <c r="E2">
        <f t="shared" si="0"/>
        <v>180</v>
      </c>
      <c r="F2">
        <f t="shared" si="0"/>
        <v>210</v>
      </c>
      <c r="G2">
        <v>241</v>
      </c>
    </row>
    <row r="3" spans="1:10" x14ac:dyDescent="0.25">
      <c r="A3" s="34" t="s">
        <v>51</v>
      </c>
      <c r="B3" s="45" t="s">
        <v>52</v>
      </c>
      <c r="C3" s="45" t="s">
        <v>195</v>
      </c>
      <c r="D3" s="45" t="s">
        <v>196</v>
      </c>
      <c r="E3" s="45" t="s">
        <v>197</v>
      </c>
      <c r="F3" s="45" t="s">
        <v>198</v>
      </c>
      <c r="G3" s="45" t="s">
        <v>202</v>
      </c>
      <c r="H3" s="45" t="s">
        <v>70</v>
      </c>
      <c r="J3" s="45" t="s">
        <v>900</v>
      </c>
    </row>
    <row r="4" spans="1:10" x14ac:dyDescent="0.25">
      <c r="A4" t="s">
        <v>71</v>
      </c>
      <c r="B4" t="s">
        <v>72</v>
      </c>
      <c r="C4" s="46">
        <v>10250</v>
      </c>
      <c r="D4" s="46">
        <v>12500</v>
      </c>
      <c r="E4" s="46">
        <v>14750</v>
      </c>
      <c r="F4" s="46">
        <v>17000</v>
      </c>
      <c r="G4" s="46">
        <v>19250</v>
      </c>
      <c r="H4">
        <v>1</v>
      </c>
      <c r="J4" s="46">
        <f>SUM(C4:G4)</f>
        <v>73750</v>
      </c>
    </row>
    <row r="5" spans="1:10" x14ac:dyDescent="0.25">
      <c r="A5" t="s">
        <v>73</v>
      </c>
      <c r="B5" t="s">
        <v>74</v>
      </c>
      <c r="C5" s="46">
        <v>10250</v>
      </c>
      <c r="D5" s="46">
        <v>12500</v>
      </c>
      <c r="E5" s="46">
        <v>14750</v>
      </c>
      <c r="F5" s="46">
        <v>17000</v>
      </c>
      <c r="G5" s="46">
        <v>19250</v>
      </c>
      <c r="H5">
        <v>1</v>
      </c>
      <c r="J5" s="46">
        <f t="shared" ref="J5:J65" si="1">SUM(C5:G5)</f>
        <v>73750</v>
      </c>
    </row>
    <row r="6" spans="1:10" x14ac:dyDescent="0.25">
      <c r="A6" t="s">
        <v>75</v>
      </c>
      <c r="B6" t="s">
        <v>76</v>
      </c>
      <c r="C6" s="46">
        <v>10250</v>
      </c>
      <c r="D6" s="46">
        <v>12500</v>
      </c>
      <c r="E6" s="46">
        <v>14750</v>
      </c>
      <c r="F6" s="46">
        <v>17000</v>
      </c>
      <c r="G6" s="46">
        <v>19250</v>
      </c>
      <c r="H6">
        <v>1</v>
      </c>
      <c r="J6" s="46">
        <f t="shared" si="1"/>
        <v>73750</v>
      </c>
    </row>
    <row r="7" spans="1:10" x14ac:dyDescent="0.25">
      <c r="A7" t="s">
        <v>77</v>
      </c>
      <c r="B7" t="s">
        <v>78</v>
      </c>
      <c r="C7" s="46">
        <v>10250</v>
      </c>
      <c r="D7" s="46">
        <v>12500</v>
      </c>
      <c r="E7" s="46">
        <v>14750</v>
      </c>
      <c r="F7" s="46">
        <v>17000</v>
      </c>
      <c r="G7" s="46">
        <v>19250</v>
      </c>
      <c r="H7">
        <v>1</v>
      </c>
      <c r="J7" s="46">
        <f t="shared" si="1"/>
        <v>73750</v>
      </c>
    </row>
    <row r="8" spans="1:10" x14ac:dyDescent="0.25">
      <c r="A8" t="s">
        <v>79</v>
      </c>
      <c r="B8" t="s">
        <v>80</v>
      </c>
      <c r="C8" s="46">
        <v>10250</v>
      </c>
      <c r="D8" s="46">
        <v>12500</v>
      </c>
      <c r="E8" s="46">
        <v>14750</v>
      </c>
      <c r="F8" s="46">
        <v>17000</v>
      </c>
      <c r="G8" s="46">
        <v>19250</v>
      </c>
      <c r="H8">
        <v>1</v>
      </c>
      <c r="J8" s="46">
        <f t="shared" si="1"/>
        <v>73750</v>
      </c>
    </row>
    <row r="9" spans="1:10" x14ac:dyDescent="0.25">
      <c r="A9" t="s">
        <v>81</v>
      </c>
      <c r="B9" t="s">
        <v>82</v>
      </c>
      <c r="C9" s="46">
        <v>12000</v>
      </c>
      <c r="D9" s="46">
        <v>14750</v>
      </c>
      <c r="E9" s="46">
        <v>17500</v>
      </c>
      <c r="F9" s="46">
        <v>20000</v>
      </c>
      <c r="G9" s="46">
        <v>22750</v>
      </c>
      <c r="H9">
        <v>2</v>
      </c>
      <c r="J9" s="46">
        <f t="shared" si="1"/>
        <v>87000</v>
      </c>
    </row>
    <row r="10" spans="1:10" x14ac:dyDescent="0.25">
      <c r="A10" t="s">
        <v>83</v>
      </c>
      <c r="B10" t="s">
        <v>84</v>
      </c>
      <c r="C10" s="46">
        <v>12000</v>
      </c>
      <c r="D10" s="46">
        <v>14750</v>
      </c>
      <c r="E10" s="46">
        <v>17500</v>
      </c>
      <c r="F10" s="46">
        <v>20000</v>
      </c>
      <c r="G10" s="46">
        <v>22750</v>
      </c>
      <c r="H10">
        <v>2</v>
      </c>
      <c r="J10" s="46">
        <f t="shared" si="1"/>
        <v>87000</v>
      </c>
    </row>
    <row r="11" spans="1:10" x14ac:dyDescent="0.25">
      <c r="A11" t="s">
        <v>85</v>
      </c>
      <c r="B11" t="s">
        <v>86</v>
      </c>
      <c r="C11" s="46">
        <v>12000</v>
      </c>
      <c r="D11" s="46">
        <v>14750</v>
      </c>
      <c r="E11" s="46">
        <v>17500</v>
      </c>
      <c r="F11" s="46">
        <v>20000</v>
      </c>
      <c r="G11" s="46">
        <v>22750</v>
      </c>
      <c r="H11">
        <v>2</v>
      </c>
      <c r="J11" s="46">
        <f t="shared" si="1"/>
        <v>87000</v>
      </c>
    </row>
    <row r="12" spans="1:10" x14ac:dyDescent="0.25">
      <c r="A12" t="s">
        <v>87</v>
      </c>
      <c r="B12" t="s">
        <v>88</v>
      </c>
      <c r="C12" s="46">
        <v>13500</v>
      </c>
      <c r="D12" s="46">
        <v>16500</v>
      </c>
      <c r="E12" s="46">
        <v>19750</v>
      </c>
      <c r="F12" s="46">
        <v>22750</v>
      </c>
      <c r="G12" s="46">
        <v>26000</v>
      </c>
      <c r="H12">
        <v>3</v>
      </c>
      <c r="J12" s="46">
        <f t="shared" si="1"/>
        <v>98500</v>
      </c>
    </row>
    <row r="13" spans="1:10" x14ac:dyDescent="0.25">
      <c r="A13" t="s">
        <v>89</v>
      </c>
      <c r="B13" t="s">
        <v>90</v>
      </c>
      <c r="C13" s="46">
        <v>13500</v>
      </c>
      <c r="D13" s="46">
        <v>16500</v>
      </c>
      <c r="E13" s="46">
        <v>19750</v>
      </c>
      <c r="F13" s="46">
        <v>22750</v>
      </c>
      <c r="G13" s="46">
        <v>26000</v>
      </c>
      <c r="H13">
        <v>3</v>
      </c>
      <c r="J13" s="46">
        <f t="shared" si="1"/>
        <v>98500</v>
      </c>
    </row>
    <row r="14" spans="1:10" x14ac:dyDescent="0.25">
      <c r="A14" t="s">
        <v>91</v>
      </c>
      <c r="B14" t="s">
        <v>92</v>
      </c>
      <c r="C14" s="46">
        <v>13500</v>
      </c>
      <c r="D14" s="46">
        <v>16500</v>
      </c>
      <c r="E14" s="46">
        <v>19750</v>
      </c>
      <c r="F14" s="46">
        <v>22750</v>
      </c>
      <c r="G14" s="46">
        <v>26000</v>
      </c>
      <c r="H14">
        <v>3</v>
      </c>
      <c r="J14" s="46">
        <f t="shared" si="1"/>
        <v>98500</v>
      </c>
    </row>
    <row r="15" spans="1:10" x14ac:dyDescent="0.25">
      <c r="A15" t="s">
        <v>93</v>
      </c>
      <c r="B15" t="s">
        <v>94</v>
      </c>
      <c r="C15" s="46">
        <v>13500</v>
      </c>
      <c r="D15" s="46">
        <v>16500</v>
      </c>
      <c r="E15" s="46">
        <v>19750</v>
      </c>
      <c r="F15" s="46">
        <v>22750</v>
      </c>
      <c r="G15" s="46">
        <v>26000</v>
      </c>
      <c r="H15">
        <v>3</v>
      </c>
      <c r="J15" s="46">
        <f t="shared" si="1"/>
        <v>98500</v>
      </c>
    </row>
    <row r="16" spans="1:10" x14ac:dyDescent="0.25">
      <c r="A16" t="s">
        <v>95</v>
      </c>
      <c r="B16" t="s">
        <v>96</v>
      </c>
      <c r="C16" s="46">
        <v>13500</v>
      </c>
      <c r="D16" s="46">
        <v>16500</v>
      </c>
      <c r="E16" s="46">
        <v>19750</v>
      </c>
      <c r="F16" s="46">
        <v>22750</v>
      </c>
      <c r="G16" s="46">
        <v>26000</v>
      </c>
      <c r="H16">
        <v>3</v>
      </c>
      <c r="J16" s="46">
        <f t="shared" si="1"/>
        <v>98500</v>
      </c>
    </row>
    <row r="17" spans="1:10" x14ac:dyDescent="0.25">
      <c r="A17" t="s">
        <v>97</v>
      </c>
      <c r="B17" t="s">
        <v>98</v>
      </c>
      <c r="C17" s="46">
        <v>13500</v>
      </c>
      <c r="D17" s="46">
        <v>16500</v>
      </c>
      <c r="E17" s="46">
        <v>19750</v>
      </c>
      <c r="F17" s="46">
        <v>22750</v>
      </c>
      <c r="G17" s="46">
        <v>26000</v>
      </c>
      <c r="H17">
        <v>3</v>
      </c>
      <c r="J17" s="46">
        <f t="shared" si="1"/>
        <v>98500</v>
      </c>
    </row>
    <row r="18" spans="1:10" x14ac:dyDescent="0.25">
      <c r="A18" t="s">
        <v>99</v>
      </c>
      <c r="B18" t="s">
        <v>100</v>
      </c>
      <c r="C18" s="46">
        <v>17000</v>
      </c>
      <c r="D18" s="46">
        <v>20500</v>
      </c>
      <c r="E18" s="46">
        <v>24000</v>
      </c>
      <c r="F18" s="46">
        <v>27750</v>
      </c>
      <c r="G18" s="46">
        <v>30000</v>
      </c>
      <c r="H18">
        <v>4</v>
      </c>
      <c r="J18" s="46">
        <f t="shared" si="1"/>
        <v>119250</v>
      </c>
    </row>
    <row r="19" spans="1:10" x14ac:dyDescent="0.25">
      <c r="A19" t="s">
        <v>101</v>
      </c>
      <c r="B19" t="s">
        <v>102</v>
      </c>
      <c r="C19" s="46">
        <v>17000</v>
      </c>
      <c r="D19" s="46">
        <v>20500</v>
      </c>
      <c r="E19" s="46">
        <v>24000</v>
      </c>
      <c r="F19" s="46">
        <v>27750</v>
      </c>
      <c r="G19" s="46">
        <v>30000</v>
      </c>
      <c r="H19">
        <v>4</v>
      </c>
      <c r="J19" s="46">
        <f t="shared" si="1"/>
        <v>119250</v>
      </c>
    </row>
    <row r="20" spans="1:10" x14ac:dyDescent="0.25">
      <c r="A20" t="s">
        <v>103</v>
      </c>
      <c r="B20" t="s">
        <v>104</v>
      </c>
      <c r="C20" s="46">
        <v>17000</v>
      </c>
      <c r="D20" s="46">
        <v>20500</v>
      </c>
      <c r="E20" s="46">
        <v>24000</v>
      </c>
      <c r="F20" s="46">
        <v>27750</v>
      </c>
      <c r="G20" s="46">
        <v>30000</v>
      </c>
      <c r="H20">
        <v>4</v>
      </c>
      <c r="J20" s="46">
        <f t="shared" si="1"/>
        <v>119250</v>
      </c>
    </row>
    <row r="21" spans="1:10" x14ac:dyDescent="0.25">
      <c r="A21" t="s">
        <v>105</v>
      </c>
      <c r="B21" t="s">
        <v>106</v>
      </c>
      <c r="C21" s="46">
        <v>17000</v>
      </c>
      <c r="D21" s="46">
        <v>20500</v>
      </c>
      <c r="E21" s="46">
        <v>24000</v>
      </c>
      <c r="F21" s="46">
        <v>27750</v>
      </c>
      <c r="G21" s="46">
        <v>30000</v>
      </c>
      <c r="H21">
        <v>4</v>
      </c>
      <c r="J21" s="46">
        <f t="shared" si="1"/>
        <v>119250</v>
      </c>
    </row>
    <row r="22" spans="1:10" x14ac:dyDescent="0.25">
      <c r="A22" t="s">
        <v>107</v>
      </c>
      <c r="B22" t="s">
        <v>108</v>
      </c>
      <c r="C22" s="46">
        <v>19750</v>
      </c>
      <c r="D22" s="46">
        <v>24500</v>
      </c>
      <c r="E22" s="46">
        <v>29000</v>
      </c>
      <c r="F22" s="46">
        <v>30000</v>
      </c>
      <c r="G22" s="46">
        <v>30000</v>
      </c>
      <c r="H22">
        <v>5</v>
      </c>
      <c r="J22" s="46">
        <f t="shared" si="1"/>
        <v>133250</v>
      </c>
    </row>
    <row r="23" spans="1:10" x14ac:dyDescent="0.25">
      <c r="A23" t="s">
        <v>109</v>
      </c>
      <c r="B23" t="s">
        <v>110</v>
      </c>
      <c r="C23" s="46">
        <v>19750</v>
      </c>
      <c r="D23" s="46">
        <v>24500</v>
      </c>
      <c r="E23" s="46">
        <v>29000</v>
      </c>
      <c r="F23" s="46">
        <v>30000</v>
      </c>
      <c r="G23" s="46">
        <v>30000</v>
      </c>
      <c r="H23">
        <v>5</v>
      </c>
      <c r="J23" s="46">
        <f t="shared" si="1"/>
        <v>133250</v>
      </c>
    </row>
    <row r="24" spans="1:10" x14ac:dyDescent="0.25">
      <c r="A24" t="s">
        <v>111</v>
      </c>
      <c r="B24" t="s">
        <v>112</v>
      </c>
      <c r="C24" s="46">
        <v>19750</v>
      </c>
      <c r="D24" s="46">
        <v>24500</v>
      </c>
      <c r="E24" s="46">
        <v>29000</v>
      </c>
      <c r="F24" s="46">
        <v>30000</v>
      </c>
      <c r="G24" s="46">
        <v>30000</v>
      </c>
      <c r="H24">
        <v>5</v>
      </c>
      <c r="J24" s="46">
        <f t="shared" si="1"/>
        <v>133250</v>
      </c>
    </row>
    <row r="25" spans="1:10" x14ac:dyDescent="0.25">
      <c r="A25" t="s">
        <v>113</v>
      </c>
      <c r="B25" t="s">
        <v>114</v>
      </c>
      <c r="C25" s="46">
        <v>19750</v>
      </c>
      <c r="D25" s="46">
        <v>24500</v>
      </c>
      <c r="E25" s="46">
        <v>29000</v>
      </c>
      <c r="F25" s="46">
        <v>30000</v>
      </c>
      <c r="G25" s="46">
        <v>30000</v>
      </c>
      <c r="H25">
        <v>5</v>
      </c>
      <c r="J25" s="46">
        <f t="shared" si="1"/>
        <v>133250</v>
      </c>
    </row>
    <row r="26" spans="1:10" x14ac:dyDescent="0.25">
      <c r="A26" t="s">
        <v>115</v>
      </c>
      <c r="B26" t="s">
        <v>116</v>
      </c>
      <c r="C26" s="46">
        <v>23250</v>
      </c>
      <c r="D26" s="46">
        <v>28500</v>
      </c>
      <c r="E26" s="46">
        <v>30000</v>
      </c>
      <c r="F26" s="46">
        <v>30000</v>
      </c>
      <c r="G26" s="46">
        <v>30000</v>
      </c>
      <c r="H26">
        <v>6</v>
      </c>
      <c r="J26" s="46">
        <f t="shared" si="1"/>
        <v>141750</v>
      </c>
    </row>
    <row r="27" spans="1:10" x14ac:dyDescent="0.25">
      <c r="A27" t="s">
        <v>117</v>
      </c>
      <c r="B27" t="s">
        <v>118</v>
      </c>
      <c r="C27" s="46">
        <v>23250</v>
      </c>
      <c r="D27" s="46">
        <v>28500</v>
      </c>
      <c r="E27" s="46">
        <v>30000</v>
      </c>
      <c r="F27" s="46">
        <v>30000</v>
      </c>
      <c r="G27" s="46">
        <v>30000</v>
      </c>
      <c r="H27">
        <v>6</v>
      </c>
      <c r="J27" s="46">
        <f t="shared" si="1"/>
        <v>141750</v>
      </c>
    </row>
    <row r="28" spans="1:10" x14ac:dyDescent="0.25">
      <c r="A28" t="s">
        <v>119</v>
      </c>
      <c r="B28" t="s">
        <v>120</v>
      </c>
      <c r="C28" s="46">
        <v>23250</v>
      </c>
      <c r="D28" s="46">
        <v>28500</v>
      </c>
      <c r="E28" s="46">
        <v>30000</v>
      </c>
      <c r="F28" s="46">
        <v>30000</v>
      </c>
      <c r="G28" s="46">
        <v>30000</v>
      </c>
      <c r="H28">
        <v>6</v>
      </c>
      <c r="J28" s="46">
        <f t="shared" si="1"/>
        <v>141750</v>
      </c>
    </row>
    <row r="29" spans="1:10" x14ac:dyDescent="0.25">
      <c r="A29" t="s">
        <v>121</v>
      </c>
      <c r="B29" t="s">
        <v>122</v>
      </c>
      <c r="C29" s="46">
        <v>0</v>
      </c>
      <c r="D29" s="46">
        <v>0</v>
      </c>
      <c r="E29" s="46">
        <v>0</v>
      </c>
      <c r="F29" s="46">
        <v>0</v>
      </c>
      <c r="G29" s="46">
        <v>0</v>
      </c>
      <c r="H29">
        <v>6</v>
      </c>
      <c r="J29" s="46">
        <f t="shared" si="1"/>
        <v>0</v>
      </c>
    </row>
    <row r="30" spans="1:10" x14ac:dyDescent="0.25">
      <c r="A30" t="s">
        <v>123</v>
      </c>
      <c r="B30" t="s">
        <v>124</v>
      </c>
      <c r="C30" s="46">
        <v>25000</v>
      </c>
      <c r="D30" s="46">
        <v>30000</v>
      </c>
      <c r="E30" s="46">
        <v>30000</v>
      </c>
      <c r="F30" s="46">
        <v>30000</v>
      </c>
      <c r="G30" s="46">
        <v>30000</v>
      </c>
      <c r="H30">
        <v>7</v>
      </c>
      <c r="J30" s="46">
        <f t="shared" si="1"/>
        <v>145000</v>
      </c>
    </row>
    <row r="31" spans="1:10" x14ac:dyDescent="0.25">
      <c r="A31" t="s">
        <v>125</v>
      </c>
      <c r="B31" t="s">
        <v>126</v>
      </c>
      <c r="C31" s="46">
        <v>25000</v>
      </c>
      <c r="D31" s="46">
        <v>30000</v>
      </c>
      <c r="E31" s="46">
        <v>30000</v>
      </c>
      <c r="F31" s="46">
        <v>30000</v>
      </c>
      <c r="G31" s="46">
        <v>30000</v>
      </c>
      <c r="H31">
        <v>7</v>
      </c>
      <c r="J31" s="46">
        <f t="shared" si="1"/>
        <v>145000</v>
      </c>
    </row>
    <row r="32" spans="1:10" x14ac:dyDescent="0.25">
      <c r="A32" t="s">
        <v>127</v>
      </c>
      <c r="B32" t="s">
        <v>128</v>
      </c>
      <c r="C32" s="46">
        <v>25000</v>
      </c>
      <c r="D32" s="46">
        <v>30000</v>
      </c>
      <c r="E32" s="46">
        <v>30000</v>
      </c>
      <c r="F32" s="46">
        <v>30000</v>
      </c>
      <c r="G32" s="46">
        <v>30000</v>
      </c>
      <c r="H32">
        <v>7</v>
      </c>
      <c r="J32" s="46">
        <f t="shared" si="1"/>
        <v>145000</v>
      </c>
    </row>
    <row r="33" spans="1:10" x14ac:dyDescent="0.25">
      <c r="A33" t="s">
        <v>129</v>
      </c>
      <c r="B33" t="s">
        <v>130</v>
      </c>
      <c r="C33" s="46">
        <v>25000</v>
      </c>
      <c r="D33" s="46">
        <v>30000</v>
      </c>
      <c r="E33" s="46">
        <v>30000</v>
      </c>
      <c r="F33" s="46">
        <v>30000</v>
      </c>
      <c r="G33" s="46">
        <v>30000</v>
      </c>
      <c r="H33">
        <v>7</v>
      </c>
      <c r="J33" s="46">
        <f t="shared" si="1"/>
        <v>145000</v>
      </c>
    </row>
    <row r="34" spans="1:10" x14ac:dyDescent="0.25">
      <c r="A34" t="s">
        <v>131</v>
      </c>
      <c r="B34" t="s">
        <v>132</v>
      </c>
      <c r="C34" s="46">
        <v>25000</v>
      </c>
      <c r="D34" s="46">
        <v>30000</v>
      </c>
      <c r="E34" s="46">
        <v>30000</v>
      </c>
      <c r="F34" s="46">
        <v>30000</v>
      </c>
      <c r="G34" s="46">
        <v>30000</v>
      </c>
      <c r="H34">
        <v>7</v>
      </c>
      <c r="J34" s="46">
        <f t="shared" si="1"/>
        <v>145000</v>
      </c>
    </row>
    <row r="35" spans="1:10" x14ac:dyDescent="0.25">
      <c r="A35" t="s">
        <v>133</v>
      </c>
      <c r="B35" t="s">
        <v>134</v>
      </c>
      <c r="C35" s="46">
        <v>25000</v>
      </c>
      <c r="D35" s="46">
        <v>30000</v>
      </c>
      <c r="E35" s="46">
        <v>30000</v>
      </c>
      <c r="F35" s="46">
        <v>30000</v>
      </c>
      <c r="G35" s="46">
        <v>30000</v>
      </c>
      <c r="H35">
        <v>7</v>
      </c>
      <c r="J35" s="46">
        <f t="shared" si="1"/>
        <v>145000</v>
      </c>
    </row>
    <row r="36" spans="1:10" x14ac:dyDescent="0.25">
      <c r="A36" t="s">
        <v>135</v>
      </c>
      <c r="B36" t="s">
        <v>136</v>
      </c>
      <c r="C36" s="46">
        <v>25000</v>
      </c>
      <c r="D36" s="46">
        <v>30000</v>
      </c>
      <c r="E36" s="46">
        <v>30000</v>
      </c>
      <c r="F36" s="46">
        <v>30000</v>
      </c>
      <c r="G36" s="46">
        <v>30000</v>
      </c>
      <c r="H36">
        <v>7</v>
      </c>
      <c r="J36" s="46">
        <f t="shared" si="1"/>
        <v>145000</v>
      </c>
    </row>
    <row r="37" spans="1:10" x14ac:dyDescent="0.25">
      <c r="A37" t="s">
        <v>137</v>
      </c>
      <c r="B37" t="s">
        <v>138</v>
      </c>
      <c r="C37" s="46">
        <v>25000</v>
      </c>
      <c r="D37" s="46">
        <v>30000</v>
      </c>
      <c r="E37" s="46">
        <v>30000</v>
      </c>
      <c r="F37" s="46">
        <v>30000</v>
      </c>
      <c r="G37" s="46">
        <v>30000</v>
      </c>
      <c r="H37">
        <v>7</v>
      </c>
      <c r="J37" s="46">
        <f t="shared" si="1"/>
        <v>145000</v>
      </c>
    </row>
    <row r="38" spans="1:10" x14ac:dyDescent="0.25">
      <c r="A38" t="s">
        <v>139</v>
      </c>
      <c r="B38" t="s">
        <v>140</v>
      </c>
      <c r="C38" s="46">
        <v>0</v>
      </c>
      <c r="D38" s="46">
        <v>0</v>
      </c>
      <c r="E38" s="46">
        <v>0</v>
      </c>
      <c r="F38" s="46">
        <v>0</v>
      </c>
      <c r="G38" s="46">
        <v>0</v>
      </c>
      <c r="H38">
        <v>8</v>
      </c>
      <c r="J38" s="46">
        <f t="shared" si="1"/>
        <v>0</v>
      </c>
    </row>
    <row r="39" spans="1:10" x14ac:dyDescent="0.25">
      <c r="A39" t="s">
        <v>141</v>
      </c>
      <c r="B39" t="s">
        <v>142</v>
      </c>
      <c r="C39" s="46">
        <v>0</v>
      </c>
      <c r="D39" s="46">
        <v>0</v>
      </c>
      <c r="E39" s="46">
        <v>0</v>
      </c>
      <c r="F39" s="46">
        <v>0</v>
      </c>
      <c r="G39" s="46">
        <v>0</v>
      </c>
      <c r="H39">
        <v>8</v>
      </c>
      <c r="J39" s="46">
        <f t="shared" si="1"/>
        <v>0</v>
      </c>
    </row>
    <row r="40" spans="1:10" x14ac:dyDescent="0.25">
      <c r="A40" t="s">
        <v>143</v>
      </c>
      <c r="B40" t="s">
        <v>144</v>
      </c>
      <c r="C40" s="46">
        <v>0</v>
      </c>
      <c r="D40" s="46">
        <v>0</v>
      </c>
      <c r="E40" s="46">
        <v>0</v>
      </c>
      <c r="F40" s="46">
        <v>0</v>
      </c>
      <c r="G40" s="46">
        <v>0</v>
      </c>
      <c r="H40">
        <v>8</v>
      </c>
      <c r="J40" s="46">
        <f t="shared" si="1"/>
        <v>0</v>
      </c>
    </row>
    <row r="41" spans="1:10" x14ac:dyDescent="0.25">
      <c r="A41" t="s">
        <v>145</v>
      </c>
      <c r="B41" t="s">
        <v>146</v>
      </c>
      <c r="C41" s="46">
        <v>0</v>
      </c>
      <c r="D41" s="46">
        <v>0</v>
      </c>
      <c r="E41" s="46">
        <v>0</v>
      </c>
      <c r="F41" s="46">
        <v>0</v>
      </c>
      <c r="G41" s="46">
        <v>0</v>
      </c>
      <c r="H41">
        <v>8</v>
      </c>
      <c r="J41" s="46">
        <f t="shared" si="1"/>
        <v>0</v>
      </c>
    </row>
    <row r="42" spans="1:10" x14ac:dyDescent="0.25">
      <c r="A42" t="s">
        <v>147</v>
      </c>
      <c r="B42" t="s">
        <v>148</v>
      </c>
      <c r="C42" s="46">
        <v>0</v>
      </c>
      <c r="D42" s="46">
        <v>0</v>
      </c>
      <c r="E42" s="46">
        <v>0</v>
      </c>
      <c r="F42" s="46">
        <v>0</v>
      </c>
      <c r="G42" s="46">
        <v>0</v>
      </c>
      <c r="H42">
        <v>8</v>
      </c>
      <c r="J42" s="46">
        <f t="shared" si="1"/>
        <v>0</v>
      </c>
    </row>
    <row r="43" spans="1:10" x14ac:dyDescent="0.25">
      <c r="A43" t="s">
        <v>149</v>
      </c>
      <c r="B43" t="s">
        <v>150</v>
      </c>
      <c r="C43" s="46">
        <v>0</v>
      </c>
      <c r="D43" s="46">
        <v>0</v>
      </c>
      <c r="E43" s="46">
        <v>0</v>
      </c>
      <c r="F43" s="46">
        <v>0</v>
      </c>
      <c r="G43" s="46">
        <v>0</v>
      </c>
      <c r="H43">
        <v>8</v>
      </c>
      <c r="J43" s="46">
        <f t="shared" si="1"/>
        <v>0</v>
      </c>
    </row>
    <row r="44" spans="1:10" s="34" customFormat="1" x14ac:dyDescent="0.25">
      <c r="A44" s="34" t="s">
        <v>151</v>
      </c>
      <c r="B44" s="34" t="s">
        <v>901</v>
      </c>
      <c r="C44" s="47">
        <v>0</v>
      </c>
      <c r="D44" s="47">
        <v>0</v>
      </c>
      <c r="E44" s="47">
        <v>0</v>
      </c>
      <c r="F44" s="47">
        <v>0</v>
      </c>
      <c r="G44" s="47">
        <v>0</v>
      </c>
      <c r="H44" s="34">
        <v>8</v>
      </c>
      <c r="J44" s="46">
        <f t="shared" si="1"/>
        <v>0</v>
      </c>
    </row>
    <row r="45" spans="1:10" x14ac:dyDescent="0.25">
      <c r="A45" t="s">
        <v>153</v>
      </c>
      <c r="B45" t="s">
        <v>154</v>
      </c>
      <c r="C45" s="46">
        <v>0</v>
      </c>
      <c r="D45" s="46">
        <v>0</v>
      </c>
      <c r="E45" s="46">
        <v>0</v>
      </c>
      <c r="F45" s="46">
        <v>0</v>
      </c>
      <c r="G45" s="46">
        <v>0</v>
      </c>
      <c r="H45">
        <v>9</v>
      </c>
      <c r="J45" s="46">
        <f t="shared" si="1"/>
        <v>0</v>
      </c>
    </row>
    <row r="46" spans="1:10" x14ac:dyDescent="0.25">
      <c r="A46" t="s">
        <v>155</v>
      </c>
      <c r="B46" t="s">
        <v>156</v>
      </c>
      <c r="C46" s="46">
        <v>0</v>
      </c>
      <c r="D46" s="46">
        <v>0</v>
      </c>
      <c r="E46" s="46">
        <v>0</v>
      </c>
      <c r="F46" s="46">
        <v>0</v>
      </c>
      <c r="G46" s="46">
        <v>0</v>
      </c>
      <c r="H46">
        <v>9</v>
      </c>
      <c r="J46" s="46">
        <f t="shared" si="1"/>
        <v>0</v>
      </c>
    </row>
    <row r="47" spans="1:10" x14ac:dyDescent="0.25">
      <c r="A47" t="s">
        <v>157</v>
      </c>
      <c r="B47" t="s">
        <v>158</v>
      </c>
      <c r="C47" s="46">
        <v>0</v>
      </c>
      <c r="D47" s="46">
        <v>0</v>
      </c>
      <c r="E47" s="46">
        <v>0</v>
      </c>
      <c r="F47" s="46">
        <v>0</v>
      </c>
      <c r="G47" s="46">
        <v>0</v>
      </c>
      <c r="H47">
        <v>9</v>
      </c>
      <c r="J47" s="46">
        <f t="shared" si="1"/>
        <v>0</v>
      </c>
    </row>
    <row r="48" spans="1:10" x14ac:dyDescent="0.25">
      <c r="A48" t="s">
        <v>159</v>
      </c>
      <c r="B48" t="s">
        <v>160</v>
      </c>
      <c r="C48" s="46">
        <v>0</v>
      </c>
      <c r="D48" s="46">
        <v>0</v>
      </c>
      <c r="E48" s="46">
        <v>0</v>
      </c>
      <c r="F48" s="46">
        <v>0</v>
      </c>
      <c r="G48" s="46">
        <v>0</v>
      </c>
      <c r="H48">
        <v>10</v>
      </c>
      <c r="J48" s="46">
        <f t="shared" si="1"/>
        <v>0</v>
      </c>
    </row>
    <row r="49" spans="1:10" x14ac:dyDescent="0.25">
      <c r="A49" t="s">
        <v>161</v>
      </c>
      <c r="B49" t="s">
        <v>162</v>
      </c>
      <c r="C49" s="46">
        <v>0</v>
      </c>
      <c r="D49" s="46">
        <v>0</v>
      </c>
      <c r="E49" s="46">
        <v>0</v>
      </c>
      <c r="F49" s="46">
        <v>0</v>
      </c>
      <c r="G49" s="46">
        <v>0</v>
      </c>
      <c r="H49">
        <v>10</v>
      </c>
      <c r="J49" s="46">
        <f t="shared" si="1"/>
        <v>0</v>
      </c>
    </row>
    <row r="50" spans="1:10" x14ac:dyDescent="0.25">
      <c r="A50" t="s">
        <v>163</v>
      </c>
      <c r="B50" t="s">
        <v>164</v>
      </c>
      <c r="C50" s="46">
        <v>0</v>
      </c>
      <c r="D50" s="46">
        <v>0</v>
      </c>
      <c r="E50" s="46">
        <v>0</v>
      </c>
      <c r="F50" s="46">
        <v>0</v>
      </c>
      <c r="G50" s="46">
        <v>0</v>
      </c>
      <c r="H50">
        <v>10</v>
      </c>
      <c r="J50" s="46">
        <f t="shared" si="1"/>
        <v>0</v>
      </c>
    </row>
    <row r="51" spans="1:10" x14ac:dyDescent="0.25">
      <c r="A51" t="s">
        <v>165</v>
      </c>
      <c r="B51" t="s">
        <v>166</v>
      </c>
      <c r="C51" s="46">
        <v>0</v>
      </c>
      <c r="D51" s="46">
        <v>0</v>
      </c>
      <c r="E51" s="46">
        <v>0</v>
      </c>
      <c r="F51" s="46">
        <v>0</v>
      </c>
      <c r="G51" s="46">
        <v>0</v>
      </c>
      <c r="H51">
        <v>10</v>
      </c>
      <c r="J51" s="46">
        <f t="shared" si="1"/>
        <v>0</v>
      </c>
    </row>
    <row r="52" spans="1:10" x14ac:dyDescent="0.25">
      <c r="A52" t="s">
        <v>167</v>
      </c>
      <c r="B52" t="s">
        <v>168</v>
      </c>
      <c r="C52" s="46">
        <v>0</v>
      </c>
      <c r="D52" s="46">
        <v>0</v>
      </c>
      <c r="E52" s="46">
        <v>0</v>
      </c>
      <c r="F52" s="46">
        <v>0</v>
      </c>
      <c r="G52" s="46">
        <v>0</v>
      </c>
      <c r="H52">
        <v>10</v>
      </c>
      <c r="J52" s="46">
        <f t="shared" si="1"/>
        <v>0</v>
      </c>
    </row>
    <row r="53" spans="1:10" x14ac:dyDescent="0.25">
      <c r="A53" t="s">
        <v>169</v>
      </c>
      <c r="B53" t="s">
        <v>170</v>
      </c>
      <c r="C53" s="46">
        <v>0</v>
      </c>
      <c r="D53" s="46">
        <v>0</v>
      </c>
      <c r="E53" s="46">
        <v>0</v>
      </c>
      <c r="F53" s="46">
        <v>0</v>
      </c>
      <c r="G53" s="46">
        <v>0</v>
      </c>
      <c r="H53">
        <v>11</v>
      </c>
      <c r="J53" s="46">
        <f t="shared" si="1"/>
        <v>0</v>
      </c>
    </row>
    <row r="54" spans="1:10" x14ac:dyDescent="0.25">
      <c r="A54" t="s">
        <v>171</v>
      </c>
      <c r="B54" t="s">
        <v>172</v>
      </c>
      <c r="C54" s="46">
        <v>0</v>
      </c>
      <c r="D54" s="46">
        <v>0</v>
      </c>
      <c r="E54" s="46">
        <v>0</v>
      </c>
      <c r="F54" s="46">
        <v>0</v>
      </c>
      <c r="G54" s="46">
        <v>0</v>
      </c>
      <c r="H54">
        <v>11</v>
      </c>
      <c r="J54" s="46">
        <f t="shared" si="1"/>
        <v>0</v>
      </c>
    </row>
    <row r="55" spans="1:10" x14ac:dyDescent="0.25">
      <c r="A55" t="s">
        <v>173</v>
      </c>
      <c r="B55" t="s">
        <v>174</v>
      </c>
      <c r="C55" s="46">
        <v>0</v>
      </c>
      <c r="D55" s="46">
        <v>0</v>
      </c>
      <c r="E55" s="46">
        <v>0</v>
      </c>
      <c r="F55" s="46">
        <v>0</v>
      </c>
      <c r="G55" s="46">
        <v>0</v>
      </c>
      <c r="H55">
        <v>12</v>
      </c>
      <c r="J55" s="46">
        <f t="shared" si="1"/>
        <v>0</v>
      </c>
    </row>
    <row r="56" spans="1:10" x14ac:dyDescent="0.25">
      <c r="A56" t="s">
        <v>175</v>
      </c>
      <c r="B56" t="s">
        <v>176</v>
      </c>
      <c r="C56" s="46">
        <v>0</v>
      </c>
      <c r="D56" s="46">
        <v>0</v>
      </c>
      <c r="E56" s="46">
        <v>0</v>
      </c>
      <c r="F56" s="46">
        <v>0</v>
      </c>
      <c r="G56" s="46">
        <v>0</v>
      </c>
      <c r="H56">
        <v>13</v>
      </c>
      <c r="J56" s="46">
        <f t="shared" si="1"/>
        <v>0</v>
      </c>
    </row>
    <row r="57" spans="1:10" x14ac:dyDescent="0.25">
      <c r="A57" t="s">
        <v>177</v>
      </c>
      <c r="B57" t="s">
        <v>178</v>
      </c>
      <c r="C57" s="46">
        <v>0</v>
      </c>
      <c r="D57" s="46">
        <v>0</v>
      </c>
      <c r="E57" s="46">
        <v>0</v>
      </c>
      <c r="F57" s="46">
        <v>0</v>
      </c>
      <c r="G57" s="46">
        <v>0</v>
      </c>
      <c r="H57">
        <v>13</v>
      </c>
      <c r="J57" s="46">
        <f t="shared" si="1"/>
        <v>0</v>
      </c>
    </row>
    <row r="58" spans="1:10" x14ac:dyDescent="0.25">
      <c r="A58" t="s">
        <v>179</v>
      </c>
      <c r="B58" t="s">
        <v>180</v>
      </c>
      <c r="C58" s="46">
        <v>0</v>
      </c>
      <c r="D58" s="46">
        <v>0</v>
      </c>
      <c r="E58" s="46">
        <v>0</v>
      </c>
      <c r="F58" s="46">
        <v>0</v>
      </c>
      <c r="G58" s="46">
        <v>0</v>
      </c>
      <c r="H58">
        <v>13</v>
      </c>
      <c r="J58" s="46">
        <f t="shared" si="1"/>
        <v>0</v>
      </c>
    </row>
    <row r="59" spans="1:10" x14ac:dyDescent="0.25">
      <c r="A59" t="s">
        <v>181</v>
      </c>
      <c r="B59" t="s">
        <v>182</v>
      </c>
      <c r="C59" s="46">
        <v>0</v>
      </c>
      <c r="D59" s="46">
        <v>0</v>
      </c>
      <c r="E59" s="46">
        <v>0</v>
      </c>
      <c r="F59" s="46">
        <v>0</v>
      </c>
      <c r="G59" s="46">
        <v>0</v>
      </c>
      <c r="H59">
        <v>13</v>
      </c>
      <c r="J59" s="46">
        <f t="shared" si="1"/>
        <v>0</v>
      </c>
    </row>
    <row r="60" spans="1:10" x14ac:dyDescent="0.25">
      <c r="A60" t="s">
        <v>183</v>
      </c>
      <c r="B60" t="s">
        <v>184</v>
      </c>
      <c r="C60" s="46">
        <v>0</v>
      </c>
      <c r="D60" s="46">
        <v>0</v>
      </c>
      <c r="E60" s="46">
        <v>0</v>
      </c>
      <c r="F60" s="46">
        <v>0</v>
      </c>
      <c r="G60" s="46">
        <v>0</v>
      </c>
      <c r="H60">
        <v>13</v>
      </c>
      <c r="J60" s="46">
        <f t="shared" si="1"/>
        <v>0</v>
      </c>
    </row>
    <row r="61" spans="1:10" x14ac:dyDescent="0.25">
      <c r="A61" t="s">
        <v>185</v>
      </c>
      <c r="B61" t="s">
        <v>186</v>
      </c>
      <c r="C61" s="46">
        <v>0</v>
      </c>
      <c r="D61" s="46">
        <v>0</v>
      </c>
      <c r="E61" s="46">
        <v>0</v>
      </c>
      <c r="F61" s="46">
        <v>0</v>
      </c>
      <c r="G61" s="46">
        <v>0</v>
      </c>
      <c r="H61">
        <v>13</v>
      </c>
      <c r="J61" s="46">
        <f t="shared" si="1"/>
        <v>0</v>
      </c>
    </row>
    <row r="62" spans="1:10" x14ac:dyDescent="0.25">
      <c r="A62" t="s">
        <v>187</v>
      </c>
      <c r="B62" t="s">
        <v>188</v>
      </c>
      <c r="C62" s="46">
        <v>0</v>
      </c>
      <c r="D62" s="46">
        <v>0</v>
      </c>
      <c r="E62" s="46">
        <v>0</v>
      </c>
      <c r="F62" s="46">
        <v>0</v>
      </c>
      <c r="G62" s="46">
        <v>0</v>
      </c>
      <c r="H62">
        <v>13</v>
      </c>
      <c r="J62" s="46">
        <f t="shared" si="1"/>
        <v>0</v>
      </c>
    </row>
    <row r="63" spans="1:10" x14ac:dyDescent="0.25">
      <c r="A63" t="s">
        <v>189</v>
      </c>
      <c r="B63" t="s">
        <v>190</v>
      </c>
      <c r="C63" s="46">
        <v>0</v>
      </c>
      <c r="D63" s="46">
        <v>0</v>
      </c>
      <c r="E63" s="46">
        <v>0</v>
      </c>
      <c r="F63" s="46">
        <v>0</v>
      </c>
      <c r="G63" s="46">
        <v>0</v>
      </c>
      <c r="H63">
        <v>13</v>
      </c>
      <c r="J63" s="46">
        <f t="shared" si="1"/>
        <v>0</v>
      </c>
    </row>
    <row r="64" spans="1:10" x14ac:dyDescent="0.25">
      <c r="A64" t="s">
        <v>191</v>
      </c>
      <c r="B64" t="s">
        <v>192</v>
      </c>
      <c r="C64" s="46">
        <v>0</v>
      </c>
      <c r="D64" s="46">
        <v>0</v>
      </c>
      <c r="E64" s="46">
        <v>0</v>
      </c>
      <c r="F64" s="46">
        <v>0</v>
      </c>
      <c r="G64" s="46">
        <v>0</v>
      </c>
      <c r="H64">
        <v>13</v>
      </c>
      <c r="J64" s="46">
        <f t="shared" si="1"/>
        <v>0</v>
      </c>
    </row>
    <row r="65" spans="1:10" x14ac:dyDescent="0.25">
      <c r="A65" t="s">
        <v>193</v>
      </c>
      <c r="B65" t="s">
        <v>194</v>
      </c>
      <c r="C65" s="46">
        <v>0</v>
      </c>
      <c r="D65" s="46">
        <v>0</v>
      </c>
      <c r="E65" s="46">
        <v>0</v>
      </c>
      <c r="F65" s="46">
        <v>0</v>
      </c>
      <c r="G65" s="46">
        <v>0</v>
      </c>
      <c r="H65">
        <v>13</v>
      </c>
      <c r="J65" s="46">
        <f t="shared" si="1"/>
        <v>0</v>
      </c>
    </row>
  </sheetData>
  <autoFilter ref="J3:J65" xr:uid="{00000000-0009-0000-0000-000005000000}"/>
  <sortState xmlns:xlrd2="http://schemas.microsoft.com/office/spreadsheetml/2017/richdata2" ref="N4:N37">
    <sortCondition ref="N37"/>
  </sortState>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I270"/>
  <sheetViews>
    <sheetView topLeftCell="C1" workbookViewId="0">
      <selection activeCell="C3" sqref="C3"/>
    </sheetView>
  </sheetViews>
  <sheetFormatPr defaultColWidth="8.69921875" defaultRowHeight="11.4" x14ac:dyDescent="0.2"/>
  <cols>
    <col min="1" max="1" width="34" style="4" customWidth="1"/>
    <col min="2" max="2" width="18.09765625" style="4" bestFit="1" customWidth="1"/>
    <col min="3" max="3" width="34" style="4" customWidth="1"/>
    <col min="4" max="4" width="7.69921875" style="4" customWidth="1"/>
    <col min="5" max="5" width="3.59765625" style="4" customWidth="1"/>
    <col min="6" max="6" width="32.5" style="4" customWidth="1"/>
    <col min="7" max="7" width="36.5" style="4" customWidth="1"/>
    <col min="8" max="8" width="3" style="4" bestFit="1" customWidth="1"/>
    <col min="9" max="10" width="28.09765625" style="4" bestFit="1" customWidth="1"/>
    <col min="11" max="16384" width="8.69921875" style="4"/>
  </cols>
  <sheetData>
    <row r="1" spans="1:9" s="3" customFormat="1" ht="12" x14ac:dyDescent="0.25">
      <c r="A1" s="3" t="s">
        <v>203</v>
      </c>
      <c r="B1" s="3" t="s">
        <v>204</v>
      </c>
      <c r="D1" s="3" t="s">
        <v>205</v>
      </c>
      <c r="E1" s="3" t="s">
        <v>51</v>
      </c>
      <c r="F1" s="3" t="s">
        <v>206</v>
      </c>
      <c r="G1" s="3" t="s">
        <v>207</v>
      </c>
      <c r="I1" s="3" t="s">
        <v>894</v>
      </c>
    </row>
    <row r="2" spans="1:9" x14ac:dyDescent="0.2">
      <c r="A2" s="4" t="s">
        <v>22</v>
      </c>
      <c r="B2" s="4">
        <v>0</v>
      </c>
      <c r="D2" s="4">
        <v>0</v>
      </c>
      <c r="E2" s="4" t="s">
        <v>208</v>
      </c>
      <c r="F2" s="4" t="s">
        <v>208</v>
      </c>
      <c r="G2" s="4" t="s">
        <v>24</v>
      </c>
      <c r="I2" s="4" t="s">
        <v>24</v>
      </c>
    </row>
    <row r="3" spans="1:9" x14ac:dyDescent="0.2">
      <c r="A3" s="4" t="s">
        <v>209</v>
      </c>
      <c r="B3" s="4">
        <v>40</v>
      </c>
      <c r="D3" s="4">
        <v>20000822</v>
      </c>
      <c r="E3" s="4" t="s">
        <v>210</v>
      </c>
      <c r="F3" s="4" t="s">
        <v>211</v>
      </c>
      <c r="G3" s="4" t="s">
        <v>212</v>
      </c>
      <c r="H3" s="4" t="s">
        <v>123</v>
      </c>
      <c r="I3" s="4" t="s">
        <v>250</v>
      </c>
    </row>
    <row r="4" spans="1:9" x14ac:dyDescent="0.2">
      <c r="A4" s="4" t="s">
        <v>213</v>
      </c>
      <c r="B4" s="4">
        <v>90</v>
      </c>
      <c r="D4" s="4">
        <v>31041505</v>
      </c>
      <c r="E4" s="4" t="s">
        <v>214</v>
      </c>
      <c r="F4" s="4" t="s">
        <v>215</v>
      </c>
      <c r="G4" s="4" t="s">
        <v>216</v>
      </c>
      <c r="H4" s="4" t="s">
        <v>125</v>
      </c>
      <c r="I4" s="4" t="s">
        <v>268</v>
      </c>
    </row>
    <row r="5" spans="1:9" x14ac:dyDescent="0.2">
      <c r="A5" s="4" t="s">
        <v>217</v>
      </c>
      <c r="B5" s="4">
        <v>40</v>
      </c>
      <c r="D5" s="4">
        <v>20000825</v>
      </c>
      <c r="E5" s="4" t="s">
        <v>218</v>
      </c>
      <c r="F5" s="4" t="s">
        <v>219</v>
      </c>
      <c r="G5" s="4" t="s">
        <v>220</v>
      </c>
      <c r="H5" s="4" t="s">
        <v>71</v>
      </c>
      <c r="I5" s="4" t="s">
        <v>310</v>
      </c>
    </row>
    <row r="6" spans="1:9" x14ac:dyDescent="0.2">
      <c r="D6" s="4">
        <v>20000878</v>
      </c>
      <c r="E6" s="4" t="s">
        <v>221</v>
      </c>
      <c r="F6" s="4" t="s">
        <v>222</v>
      </c>
      <c r="G6" s="4" t="s">
        <v>223</v>
      </c>
      <c r="H6" s="4" t="s">
        <v>81</v>
      </c>
      <c r="I6" s="4" t="s">
        <v>376</v>
      </c>
    </row>
    <row r="7" spans="1:9" x14ac:dyDescent="0.2">
      <c r="D7" s="4">
        <v>20000831</v>
      </c>
      <c r="E7" s="4" t="s">
        <v>224</v>
      </c>
      <c r="F7" s="4" t="s">
        <v>225</v>
      </c>
      <c r="G7" s="4" t="s">
        <v>226</v>
      </c>
      <c r="H7" s="4" t="s">
        <v>107</v>
      </c>
      <c r="I7" s="4" t="s">
        <v>383</v>
      </c>
    </row>
    <row r="8" spans="1:9" x14ac:dyDescent="0.2">
      <c r="D8" s="4">
        <v>20000820</v>
      </c>
      <c r="E8" s="4" t="s">
        <v>227</v>
      </c>
      <c r="F8" s="4" t="s">
        <v>228</v>
      </c>
      <c r="G8" s="4" t="s">
        <v>229</v>
      </c>
      <c r="H8" s="4" t="s">
        <v>87</v>
      </c>
      <c r="I8" s="4" t="s">
        <v>902</v>
      </c>
    </row>
    <row r="9" spans="1:9" x14ac:dyDescent="0.2">
      <c r="D9" s="4">
        <v>20000828</v>
      </c>
      <c r="E9" s="4" t="s">
        <v>230</v>
      </c>
      <c r="F9" s="4" t="s">
        <v>231</v>
      </c>
      <c r="G9" s="4" t="s">
        <v>232</v>
      </c>
      <c r="H9" s="4" t="s">
        <v>127</v>
      </c>
      <c r="I9" s="4" t="s">
        <v>386</v>
      </c>
    </row>
    <row r="10" spans="1:9" x14ac:dyDescent="0.2">
      <c r="D10" s="4">
        <v>20000824</v>
      </c>
      <c r="E10" s="4" t="s">
        <v>233</v>
      </c>
      <c r="F10" s="4" t="s">
        <v>234</v>
      </c>
      <c r="G10" s="4" t="s">
        <v>235</v>
      </c>
      <c r="H10" s="4" t="s">
        <v>89</v>
      </c>
      <c r="I10" s="4" t="s">
        <v>409</v>
      </c>
    </row>
    <row r="11" spans="1:9" x14ac:dyDescent="0.2">
      <c r="D11" s="4">
        <v>20000829</v>
      </c>
      <c r="E11" s="4" t="s">
        <v>236</v>
      </c>
      <c r="F11" s="4" t="s">
        <v>237</v>
      </c>
      <c r="G11" s="4" t="s">
        <v>238</v>
      </c>
      <c r="H11" s="4" t="s">
        <v>115</v>
      </c>
      <c r="I11" s="4" t="s">
        <v>425</v>
      </c>
    </row>
    <row r="12" spans="1:9" x14ac:dyDescent="0.2">
      <c r="D12" s="4">
        <v>20000823</v>
      </c>
      <c r="E12" s="4" t="s">
        <v>139</v>
      </c>
      <c r="F12" s="4" t="s">
        <v>140</v>
      </c>
      <c r="G12" s="4" t="s">
        <v>239</v>
      </c>
      <c r="H12" s="4" t="s">
        <v>117</v>
      </c>
      <c r="I12" s="4" t="s">
        <v>426</v>
      </c>
    </row>
    <row r="13" spans="1:9" x14ac:dyDescent="0.2">
      <c r="D13" s="4">
        <v>20000830</v>
      </c>
      <c r="E13" s="4" t="s">
        <v>240</v>
      </c>
      <c r="F13" s="4" t="s">
        <v>241</v>
      </c>
      <c r="G13" s="4" t="s">
        <v>242</v>
      </c>
      <c r="H13" s="4" t="s">
        <v>129</v>
      </c>
      <c r="I13" s="4" t="s">
        <v>445</v>
      </c>
    </row>
    <row r="14" spans="1:9" x14ac:dyDescent="0.2">
      <c r="D14" s="4">
        <v>20000826</v>
      </c>
      <c r="E14" s="4" t="s">
        <v>243</v>
      </c>
      <c r="F14" s="4" t="s">
        <v>244</v>
      </c>
      <c r="G14" s="4" t="s">
        <v>245</v>
      </c>
      <c r="H14" s="4" t="s">
        <v>99</v>
      </c>
      <c r="I14" s="4" t="s">
        <v>455</v>
      </c>
    </row>
    <row r="15" spans="1:9" x14ac:dyDescent="0.2">
      <c r="D15" s="4">
        <v>20000834</v>
      </c>
      <c r="E15" s="4" t="s">
        <v>246</v>
      </c>
      <c r="F15" s="4" t="s">
        <v>247</v>
      </c>
      <c r="G15" s="4" t="s">
        <v>248</v>
      </c>
      <c r="H15" s="4" t="s">
        <v>91</v>
      </c>
      <c r="I15" s="4" t="s">
        <v>499</v>
      </c>
    </row>
    <row r="16" spans="1:9" x14ac:dyDescent="0.2">
      <c r="D16" s="4">
        <v>20000833</v>
      </c>
      <c r="E16" s="4" t="s">
        <v>175</v>
      </c>
      <c r="F16" s="4" t="s">
        <v>176</v>
      </c>
      <c r="G16" s="4" t="s">
        <v>249</v>
      </c>
      <c r="H16" s="4" t="s">
        <v>109</v>
      </c>
      <c r="I16" s="4" t="s">
        <v>500</v>
      </c>
    </row>
    <row r="17" spans="4:9" x14ac:dyDescent="0.2">
      <c r="D17" s="4">
        <v>20000832</v>
      </c>
      <c r="E17" s="4" t="s">
        <v>123</v>
      </c>
      <c r="F17" s="4" t="s">
        <v>124</v>
      </c>
      <c r="G17" s="4" t="s">
        <v>250</v>
      </c>
      <c r="H17" s="4" t="s">
        <v>119</v>
      </c>
      <c r="I17" s="4" t="s">
        <v>513</v>
      </c>
    </row>
    <row r="18" spans="4:9" x14ac:dyDescent="0.2">
      <c r="D18" s="4">
        <v>20000835</v>
      </c>
      <c r="E18" s="4" t="s">
        <v>251</v>
      </c>
      <c r="F18" s="4" t="s">
        <v>252</v>
      </c>
      <c r="G18" s="4" t="s">
        <v>253</v>
      </c>
      <c r="H18" s="4" t="s">
        <v>111</v>
      </c>
      <c r="I18" s="4" t="s">
        <v>518</v>
      </c>
    </row>
    <row r="19" spans="4:9" x14ac:dyDescent="0.2">
      <c r="D19" s="4">
        <v>31069908</v>
      </c>
      <c r="E19" s="4" t="s">
        <v>254</v>
      </c>
      <c r="F19" s="4" t="s">
        <v>255</v>
      </c>
      <c r="G19" s="4" t="s">
        <v>256</v>
      </c>
      <c r="H19" s="4" t="s">
        <v>83</v>
      </c>
      <c r="I19" s="4" t="s">
        <v>553</v>
      </c>
    </row>
    <row r="20" spans="4:9" x14ac:dyDescent="0.2">
      <c r="D20" s="4">
        <v>20000849</v>
      </c>
      <c r="E20" s="4" t="s">
        <v>257</v>
      </c>
      <c r="F20" s="4" t="s">
        <v>258</v>
      </c>
      <c r="G20" s="4" t="s">
        <v>259</v>
      </c>
      <c r="H20" s="4" t="s">
        <v>73</v>
      </c>
      <c r="I20" s="4" t="s">
        <v>564</v>
      </c>
    </row>
    <row r="21" spans="4:9" x14ac:dyDescent="0.2">
      <c r="D21" s="4">
        <v>20000842</v>
      </c>
      <c r="E21" s="4" t="s">
        <v>153</v>
      </c>
      <c r="F21" s="4" t="s">
        <v>154</v>
      </c>
      <c r="G21" s="4" t="s">
        <v>260</v>
      </c>
      <c r="H21" s="4" t="s">
        <v>93</v>
      </c>
      <c r="I21" s="4" t="s">
        <v>565</v>
      </c>
    </row>
    <row r="22" spans="4:9" x14ac:dyDescent="0.2">
      <c r="D22" s="4">
        <v>20000838</v>
      </c>
      <c r="E22" s="4" t="s">
        <v>261</v>
      </c>
      <c r="F22" s="4" t="s">
        <v>262</v>
      </c>
      <c r="G22" s="4" t="s">
        <v>263</v>
      </c>
      <c r="H22" s="4" t="s">
        <v>131</v>
      </c>
      <c r="I22" s="4" t="s">
        <v>566</v>
      </c>
    </row>
    <row r="23" spans="4:9" x14ac:dyDescent="0.2">
      <c r="D23" s="4">
        <v>20000837</v>
      </c>
      <c r="E23" s="4" t="s">
        <v>141</v>
      </c>
      <c r="F23" s="4" t="s">
        <v>142</v>
      </c>
      <c r="G23" s="4" t="s">
        <v>264</v>
      </c>
      <c r="H23" s="4" t="s">
        <v>101</v>
      </c>
      <c r="I23" s="4" t="s">
        <v>588</v>
      </c>
    </row>
    <row r="24" spans="4:9" x14ac:dyDescent="0.2">
      <c r="D24" s="4">
        <v>20000853</v>
      </c>
      <c r="E24" s="4" t="s">
        <v>265</v>
      </c>
      <c r="F24" s="4" t="s">
        <v>266</v>
      </c>
      <c r="G24" s="4" t="s">
        <v>267</v>
      </c>
      <c r="H24" s="4" t="s">
        <v>133</v>
      </c>
      <c r="I24" s="4" t="s">
        <v>646</v>
      </c>
    </row>
    <row r="25" spans="4:9" x14ac:dyDescent="0.2">
      <c r="D25" s="4">
        <v>20000839</v>
      </c>
      <c r="E25" s="4" t="s">
        <v>125</v>
      </c>
      <c r="F25" s="4" t="s">
        <v>126</v>
      </c>
      <c r="G25" s="4" t="s">
        <v>268</v>
      </c>
      <c r="H25" s="4" t="s">
        <v>135</v>
      </c>
      <c r="I25" s="4" t="s">
        <v>678</v>
      </c>
    </row>
    <row r="26" spans="4:9" x14ac:dyDescent="0.2">
      <c r="D26" s="4">
        <v>20000854</v>
      </c>
      <c r="E26" s="4" t="s">
        <v>269</v>
      </c>
      <c r="F26" s="4" t="s">
        <v>270</v>
      </c>
      <c r="G26" s="4" t="s">
        <v>271</v>
      </c>
      <c r="H26" s="4" t="s">
        <v>95</v>
      </c>
      <c r="I26" s="4" t="s">
        <v>707</v>
      </c>
    </row>
    <row r="27" spans="4:9" x14ac:dyDescent="0.2">
      <c r="D27" s="4">
        <v>20000844</v>
      </c>
      <c r="E27" s="4" t="s">
        <v>272</v>
      </c>
      <c r="F27" s="4" t="s">
        <v>273</v>
      </c>
      <c r="G27" s="4" t="s">
        <v>274</v>
      </c>
      <c r="H27" s="4" t="s">
        <v>103</v>
      </c>
      <c r="I27" s="4" t="s">
        <v>708</v>
      </c>
    </row>
    <row r="28" spans="4:9" x14ac:dyDescent="0.2">
      <c r="D28" s="4">
        <v>20000845</v>
      </c>
      <c r="E28" s="4" t="s">
        <v>275</v>
      </c>
      <c r="F28" s="4" t="s">
        <v>276</v>
      </c>
      <c r="G28" s="4" t="s">
        <v>277</v>
      </c>
      <c r="H28" s="4" t="s">
        <v>75</v>
      </c>
      <c r="I28" s="4" t="s">
        <v>903</v>
      </c>
    </row>
    <row r="29" spans="4:9" x14ac:dyDescent="0.2">
      <c r="D29" s="4">
        <v>20000850</v>
      </c>
      <c r="E29" s="4" t="s">
        <v>278</v>
      </c>
      <c r="F29" s="4" t="s">
        <v>279</v>
      </c>
      <c r="G29" s="4" t="s">
        <v>280</v>
      </c>
      <c r="H29" s="4" t="s">
        <v>77</v>
      </c>
      <c r="I29" s="4" t="s">
        <v>716</v>
      </c>
    </row>
    <row r="30" spans="4:9" x14ac:dyDescent="0.2">
      <c r="D30" s="4">
        <v>20000847</v>
      </c>
      <c r="E30" s="4" t="s">
        <v>281</v>
      </c>
      <c r="F30" s="4" t="s">
        <v>282</v>
      </c>
      <c r="G30" s="4" t="s">
        <v>283</v>
      </c>
      <c r="H30" s="4" t="s">
        <v>79</v>
      </c>
      <c r="I30" s="4" t="s">
        <v>746</v>
      </c>
    </row>
    <row r="31" spans="4:9" x14ac:dyDescent="0.2">
      <c r="D31" s="4">
        <v>31041507</v>
      </c>
      <c r="E31" s="4" t="s">
        <v>284</v>
      </c>
      <c r="F31" s="4" t="s">
        <v>285</v>
      </c>
      <c r="G31" s="4" t="s">
        <v>286</v>
      </c>
      <c r="H31" s="4" t="s">
        <v>97</v>
      </c>
      <c r="I31" s="4" t="s">
        <v>762</v>
      </c>
    </row>
    <row r="32" spans="4:9" x14ac:dyDescent="0.2">
      <c r="D32" s="4">
        <v>20000836</v>
      </c>
      <c r="E32" s="4" t="s">
        <v>287</v>
      </c>
      <c r="F32" s="4" t="s">
        <v>288</v>
      </c>
      <c r="G32" s="4" t="s">
        <v>289</v>
      </c>
      <c r="H32" s="4" t="s">
        <v>105</v>
      </c>
      <c r="I32" s="4" t="s">
        <v>763</v>
      </c>
    </row>
    <row r="33" spans="4:9" x14ac:dyDescent="0.2">
      <c r="D33" s="4">
        <v>20000852</v>
      </c>
      <c r="E33" s="4" t="s">
        <v>290</v>
      </c>
      <c r="F33" s="4" t="s">
        <v>291</v>
      </c>
      <c r="G33" s="4" t="s">
        <v>292</v>
      </c>
      <c r="H33" s="4" t="s">
        <v>113</v>
      </c>
      <c r="I33" s="4" t="s">
        <v>779</v>
      </c>
    </row>
    <row r="34" spans="4:9" x14ac:dyDescent="0.2">
      <c r="D34" s="4">
        <v>20000851</v>
      </c>
      <c r="E34" s="4" t="s">
        <v>293</v>
      </c>
      <c r="F34" s="4" t="s">
        <v>294</v>
      </c>
      <c r="G34" s="4" t="s">
        <v>295</v>
      </c>
      <c r="H34" s="4" t="s">
        <v>137</v>
      </c>
      <c r="I34" s="4" t="s">
        <v>800</v>
      </c>
    </row>
    <row r="35" spans="4:9" x14ac:dyDescent="0.2">
      <c r="D35" s="4">
        <v>20000848</v>
      </c>
      <c r="E35" s="4" t="s">
        <v>296</v>
      </c>
      <c r="F35" s="4" t="s">
        <v>297</v>
      </c>
      <c r="G35" s="4" t="s">
        <v>298</v>
      </c>
      <c r="H35" s="4" t="s">
        <v>85</v>
      </c>
      <c r="I35" s="4" t="s">
        <v>835</v>
      </c>
    </row>
    <row r="36" spans="4:9" x14ac:dyDescent="0.2">
      <c r="D36" s="4">
        <v>31072607</v>
      </c>
      <c r="E36" s="4" t="s">
        <v>299</v>
      </c>
      <c r="F36" s="4" t="s">
        <v>300</v>
      </c>
      <c r="G36" s="4" t="s">
        <v>301</v>
      </c>
    </row>
    <row r="37" spans="4:9" x14ac:dyDescent="0.2">
      <c r="D37" s="4">
        <v>20000918</v>
      </c>
      <c r="E37" s="4" t="s">
        <v>302</v>
      </c>
      <c r="F37" s="4" t="s">
        <v>303</v>
      </c>
      <c r="G37" s="4" t="s">
        <v>304</v>
      </c>
    </row>
    <row r="38" spans="4:9" x14ac:dyDescent="0.2">
      <c r="D38" s="4">
        <v>20001040</v>
      </c>
      <c r="E38" s="4" t="s">
        <v>305</v>
      </c>
      <c r="F38" s="4" t="s">
        <v>306</v>
      </c>
      <c r="G38" s="4" t="s">
        <v>307</v>
      </c>
    </row>
    <row r="39" spans="4:9" x14ac:dyDescent="0.2">
      <c r="D39" s="4">
        <v>20000846</v>
      </c>
      <c r="E39" s="4" t="s">
        <v>177</v>
      </c>
      <c r="F39" s="4" t="s">
        <v>308</v>
      </c>
      <c r="G39" s="4" t="s">
        <v>309</v>
      </c>
    </row>
    <row r="40" spans="4:9" x14ac:dyDescent="0.2">
      <c r="D40" s="4">
        <v>20000841</v>
      </c>
      <c r="E40" s="4" t="s">
        <v>71</v>
      </c>
      <c r="F40" s="4" t="s">
        <v>72</v>
      </c>
      <c r="G40" s="4" t="s">
        <v>310</v>
      </c>
    </row>
    <row r="41" spans="4:9" x14ac:dyDescent="0.2">
      <c r="D41" s="4">
        <v>20000840</v>
      </c>
      <c r="E41" s="4" t="s">
        <v>311</v>
      </c>
      <c r="F41" s="4" t="s">
        <v>312</v>
      </c>
      <c r="G41" s="4" t="s">
        <v>313</v>
      </c>
    </row>
    <row r="42" spans="4:9" x14ac:dyDescent="0.2">
      <c r="D42" s="4">
        <v>20000843</v>
      </c>
      <c r="E42" s="4" t="s">
        <v>314</v>
      </c>
      <c r="F42" s="4" t="s">
        <v>315</v>
      </c>
      <c r="G42" s="4" t="s">
        <v>316</v>
      </c>
    </row>
    <row r="43" spans="4:9" x14ac:dyDescent="0.2">
      <c r="D43" s="4">
        <v>20000928</v>
      </c>
      <c r="E43" s="4" t="s">
        <v>317</v>
      </c>
      <c r="F43" s="4" t="s">
        <v>318</v>
      </c>
      <c r="G43" s="4" t="s">
        <v>319</v>
      </c>
    </row>
    <row r="44" spans="4:9" x14ac:dyDescent="0.2">
      <c r="D44" s="4">
        <v>20000864</v>
      </c>
      <c r="E44" s="4" t="s">
        <v>320</v>
      </c>
      <c r="F44" s="4" t="s">
        <v>321</v>
      </c>
      <c r="G44" s="4" t="s">
        <v>322</v>
      </c>
    </row>
    <row r="45" spans="4:9" x14ac:dyDescent="0.2">
      <c r="D45" s="4">
        <v>20000855</v>
      </c>
      <c r="E45" s="4" t="s">
        <v>179</v>
      </c>
      <c r="F45" s="4" t="s">
        <v>180</v>
      </c>
      <c r="G45" s="4" t="s">
        <v>323</v>
      </c>
    </row>
    <row r="46" spans="4:9" x14ac:dyDescent="0.2">
      <c r="D46" s="4">
        <v>31069907</v>
      </c>
      <c r="E46" s="4" t="s">
        <v>324</v>
      </c>
      <c r="F46" s="4" t="s">
        <v>325</v>
      </c>
      <c r="G46" s="4" t="s">
        <v>326</v>
      </c>
    </row>
    <row r="47" spans="4:9" x14ac:dyDescent="0.2">
      <c r="D47" s="4">
        <v>20000869</v>
      </c>
      <c r="E47" s="4" t="s">
        <v>327</v>
      </c>
      <c r="F47" s="4" t="s">
        <v>328</v>
      </c>
      <c r="G47" s="4" t="s">
        <v>329</v>
      </c>
    </row>
    <row r="48" spans="4:9" x14ac:dyDescent="0.2">
      <c r="D48" s="4">
        <v>20000935</v>
      </c>
      <c r="E48" s="4" t="s">
        <v>330</v>
      </c>
      <c r="F48" s="4" t="s">
        <v>331</v>
      </c>
      <c r="G48" s="4" t="s">
        <v>332</v>
      </c>
    </row>
    <row r="49" spans="4:7" x14ac:dyDescent="0.2">
      <c r="D49" s="4">
        <v>20000858</v>
      </c>
      <c r="E49" s="4" t="s">
        <v>333</v>
      </c>
      <c r="F49" s="4" t="s">
        <v>334</v>
      </c>
      <c r="G49" s="4" t="s">
        <v>335</v>
      </c>
    </row>
    <row r="50" spans="4:7" x14ac:dyDescent="0.2">
      <c r="D50" s="4">
        <v>20001046</v>
      </c>
      <c r="E50" s="4" t="s">
        <v>336</v>
      </c>
      <c r="F50" s="4" t="s">
        <v>337</v>
      </c>
      <c r="G50" s="4" t="s">
        <v>338</v>
      </c>
    </row>
    <row r="51" spans="4:7" x14ac:dyDescent="0.2">
      <c r="D51" s="4">
        <v>20001016</v>
      </c>
      <c r="E51" s="4" t="s">
        <v>339</v>
      </c>
      <c r="F51" s="4" t="s">
        <v>340</v>
      </c>
      <c r="G51" s="4" t="s">
        <v>341</v>
      </c>
    </row>
    <row r="52" spans="4:7" x14ac:dyDescent="0.2">
      <c r="D52" s="4">
        <v>20000863</v>
      </c>
      <c r="E52" s="4" t="s">
        <v>143</v>
      </c>
      <c r="F52" s="4" t="s">
        <v>144</v>
      </c>
      <c r="G52" s="4" t="s">
        <v>342</v>
      </c>
    </row>
    <row r="53" spans="4:7" x14ac:dyDescent="0.2">
      <c r="D53" s="4">
        <v>20000865</v>
      </c>
      <c r="E53" s="4" t="s">
        <v>343</v>
      </c>
      <c r="F53" s="4" t="s">
        <v>344</v>
      </c>
      <c r="G53" s="4" t="s">
        <v>345</v>
      </c>
    </row>
    <row r="54" spans="4:7" x14ac:dyDescent="0.2">
      <c r="D54" s="4">
        <v>20000870</v>
      </c>
      <c r="E54" s="4" t="s">
        <v>346</v>
      </c>
      <c r="F54" s="4" t="s">
        <v>347</v>
      </c>
      <c r="G54" s="4" t="s">
        <v>348</v>
      </c>
    </row>
    <row r="55" spans="4:7" x14ac:dyDescent="0.2">
      <c r="D55" s="4">
        <v>31041508</v>
      </c>
      <c r="E55" s="4" t="s">
        <v>349</v>
      </c>
      <c r="F55" s="4" t="s">
        <v>350</v>
      </c>
      <c r="G55" s="4" t="s">
        <v>351</v>
      </c>
    </row>
    <row r="56" spans="4:7" x14ac:dyDescent="0.2">
      <c r="D56" s="4">
        <v>20000856</v>
      </c>
      <c r="E56" s="4" t="s">
        <v>352</v>
      </c>
      <c r="F56" s="4" t="s">
        <v>353</v>
      </c>
      <c r="G56" s="4" t="s">
        <v>354</v>
      </c>
    </row>
    <row r="57" spans="4:7" x14ac:dyDescent="0.2">
      <c r="D57" s="4">
        <v>20000866</v>
      </c>
      <c r="E57" s="4" t="s">
        <v>355</v>
      </c>
      <c r="F57" s="4" t="s">
        <v>356</v>
      </c>
      <c r="G57" s="4" t="s">
        <v>357</v>
      </c>
    </row>
    <row r="58" spans="4:7" x14ac:dyDescent="0.2">
      <c r="D58" s="4">
        <v>20000930</v>
      </c>
      <c r="E58" s="4" t="s">
        <v>358</v>
      </c>
      <c r="F58" s="4" t="s">
        <v>359</v>
      </c>
      <c r="G58" s="4" t="s">
        <v>360</v>
      </c>
    </row>
    <row r="59" spans="4:7" x14ac:dyDescent="0.2">
      <c r="D59" s="4">
        <v>20000859</v>
      </c>
      <c r="E59" s="4" t="s">
        <v>361</v>
      </c>
      <c r="F59" s="4" t="s">
        <v>362</v>
      </c>
      <c r="G59" s="4" t="s">
        <v>363</v>
      </c>
    </row>
    <row r="60" spans="4:7" x14ac:dyDescent="0.2">
      <c r="D60" s="4">
        <v>20000857</v>
      </c>
      <c r="E60" s="4" t="s">
        <v>364</v>
      </c>
      <c r="F60" s="4" t="s">
        <v>365</v>
      </c>
      <c r="G60" s="4" t="s">
        <v>366</v>
      </c>
    </row>
    <row r="61" spans="4:7" x14ac:dyDescent="0.2">
      <c r="D61" s="4">
        <v>20000862</v>
      </c>
      <c r="E61" s="4" t="s">
        <v>367</v>
      </c>
      <c r="F61" s="4" t="s">
        <v>368</v>
      </c>
      <c r="G61" s="4" t="s">
        <v>369</v>
      </c>
    </row>
    <row r="62" spans="4:7" x14ac:dyDescent="0.2">
      <c r="D62" s="4">
        <v>20000867</v>
      </c>
      <c r="E62" s="4" t="s">
        <v>370</v>
      </c>
      <c r="F62" s="4" t="s">
        <v>371</v>
      </c>
      <c r="G62" s="4" t="s">
        <v>372</v>
      </c>
    </row>
    <row r="63" spans="4:7" x14ac:dyDescent="0.2">
      <c r="D63" s="4">
        <v>20000861</v>
      </c>
      <c r="E63" s="4" t="s">
        <v>373</v>
      </c>
      <c r="F63" s="4" t="s">
        <v>374</v>
      </c>
      <c r="G63" s="4" t="s">
        <v>375</v>
      </c>
    </row>
    <row r="64" spans="4:7" x14ac:dyDescent="0.2">
      <c r="D64" s="4">
        <v>20000911</v>
      </c>
      <c r="E64" s="4" t="s">
        <v>81</v>
      </c>
      <c r="F64" s="4" t="s">
        <v>82</v>
      </c>
      <c r="G64" s="4" t="s">
        <v>376</v>
      </c>
    </row>
    <row r="65" spans="4:7" x14ac:dyDescent="0.2">
      <c r="D65" s="4">
        <v>20000868</v>
      </c>
      <c r="E65" s="4" t="s">
        <v>377</v>
      </c>
      <c r="F65" s="4" t="s">
        <v>378</v>
      </c>
      <c r="G65" s="4" t="s">
        <v>379</v>
      </c>
    </row>
    <row r="66" spans="4:7" x14ac:dyDescent="0.2">
      <c r="D66" s="4">
        <v>31041509</v>
      </c>
      <c r="E66" s="4" t="s">
        <v>380</v>
      </c>
      <c r="F66" s="4" t="s">
        <v>381</v>
      </c>
      <c r="G66" s="4" t="s">
        <v>382</v>
      </c>
    </row>
    <row r="67" spans="4:7" x14ac:dyDescent="0.2">
      <c r="D67" s="4">
        <v>20000871</v>
      </c>
      <c r="E67" s="4" t="s">
        <v>107</v>
      </c>
      <c r="F67" s="4" t="s">
        <v>108</v>
      </c>
      <c r="G67" s="4" t="s">
        <v>383</v>
      </c>
    </row>
    <row r="68" spans="4:7" x14ac:dyDescent="0.2">
      <c r="D68" s="4">
        <v>20000872</v>
      </c>
      <c r="E68" s="4" t="s">
        <v>87</v>
      </c>
      <c r="F68" s="4" t="s">
        <v>384</v>
      </c>
      <c r="G68" s="4" t="s">
        <v>385</v>
      </c>
    </row>
    <row r="69" spans="4:7" x14ac:dyDescent="0.2">
      <c r="D69" s="4">
        <v>20000875</v>
      </c>
      <c r="E69" s="4" t="s">
        <v>127</v>
      </c>
      <c r="F69" s="4" t="s">
        <v>128</v>
      </c>
      <c r="G69" s="4" t="s">
        <v>386</v>
      </c>
    </row>
    <row r="70" spans="4:7" x14ac:dyDescent="0.2">
      <c r="D70" s="4">
        <v>20000874</v>
      </c>
      <c r="E70" s="4" t="s">
        <v>387</v>
      </c>
      <c r="F70" s="4" t="s">
        <v>388</v>
      </c>
      <c r="G70" s="4" t="s">
        <v>389</v>
      </c>
    </row>
    <row r="71" spans="4:7" x14ac:dyDescent="0.2">
      <c r="D71" s="4">
        <v>20000876</v>
      </c>
      <c r="E71" s="4" t="s">
        <v>390</v>
      </c>
      <c r="F71" s="4" t="s">
        <v>391</v>
      </c>
      <c r="G71" s="4" t="s">
        <v>392</v>
      </c>
    </row>
    <row r="72" spans="4:7" x14ac:dyDescent="0.2">
      <c r="D72" s="4">
        <v>20000877</v>
      </c>
      <c r="E72" s="4" t="s">
        <v>393</v>
      </c>
      <c r="F72" s="4" t="s">
        <v>394</v>
      </c>
      <c r="G72" s="4" t="s">
        <v>395</v>
      </c>
    </row>
    <row r="73" spans="4:7" x14ac:dyDescent="0.2">
      <c r="D73" s="4">
        <v>20000879</v>
      </c>
      <c r="E73" s="4" t="s">
        <v>396</v>
      </c>
      <c r="F73" s="4" t="s">
        <v>397</v>
      </c>
      <c r="G73" s="4" t="s">
        <v>398</v>
      </c>
    </row>
    <row r="74" spans="4:7" x14ac:dyDescent="0.2">
      <c r="D74" s="4">
        <v>20000881</v>
      </c>
      <c r="E74" s="4" t="s">
        <v>399</v>
      </c>
      <c r="F74" s="4" t="s">
        <v>400</v>
      </c>
      <c r="G74" s="4" t="s">
        <v>401</v>
      </c>
    </row>
    <row r="75" spans="4:7" x14ac:dyDescent="0.2">
      <c r="D75" s="4">
        <v>20001012</v>
      </c>
      <c r="E75" s="4" t="s">
        <v>402</v>
      </c>
      <c r="F75" s="4" t="s">
        <v>403</v>
      </c>
      <c r="G75" s="4" t="s">
        <v>404</v>
      </c>
    </row>
    <row r="76" spans="4:7" x14ac:dyDescent="0.2">
      <c r="D76" s="4">
        <v>20000901</v>
      </c>
      <c r="E76" s="4" t="s">
        <v>159</v>
      </c>
      <c r="F76" s="4" t="s">
        <v>160</v>
      </c>
      <c r="G76" s="4" t="s">
        <v>405</v>
      </c>
    </row>
    <row r="77" spans="4:7" x14ac:dyDescent="0.2">
      <c r="D77" s="4">
        <v>20000882</v>
      </c>
      <c r="E77" s="4" t="s">
        <v>406</v>
      </c>
      <c r="F77" s="4" t="s">
        <v>407</v>
      </c>
      <c r="G77" s="4" t="s">
        <v>408</v>
      </c>
    </row>
    <row r="78" spans="4:7" x14ac:dyDescent="0.2">
      <c r="D78" s="4">
        <v>20000880</v>
      </c>
      <c r="E78" s="4" t="s">
        <v>89</v>
      </c>
      <c r="F78" s="4" t="s">
        <v>90</v>
      </c>
      <c r="G78" s="4" t="s">
        <v>409</v>
      </c>
    </row>
    <row r="79" spans="4:7" x14ac:dyDescent="0.2">
      <c r="D79" s="4">
        <v>20001014</v>
      </c>
      <c r="E79" s="4" t="s">
        <v>410</v>
      </c>
      <c r="F79" s="4" t="s">
        <v>411</v>
      </c>
      <c r="G79" s="4" t="s">
        <v>412</v>
      </c>
    </row>
    <row r="80" spans="4:7" x14ac:dyDescent="0.2">
      <c r="D80" s="4">
        <v>20000884</v>
      </c>
      <c r="E80" s="4" t="s">
        <v>413</v>
      </c>
      <c r="F80" s="4" t="s">
        <v>414</v>
      </c>
      <c r="G80" s="4" t="s">
        <v>415</v>
      </c>
    </row>
    <row r="81" spans="4:7" x14ac:dyDescent="0.2">
      <c r="D81" s="4">
        <v>20000887</v>
      </c>
      <c r="E81" s="4" t="s">
        <v>416</v>
      </c>
      <c r="F81" s="4" t="s">
        <v>417</v>
      </c>
      <c r="G81" s="4" t="s">
        <v>418</v>
      </c>
    </row>
    <row r="82" spans="4:7" x14ac:dyDescent="0.2">
      <c r="D82" s="4">
        <v>20000889</v>
      </c>
      <c r="E82" s="4" t="s">
        <v>419</v>
      </c>
      <c r="F82" s="4" t="s">
        <v>420</v>
      </c>
      <c r="G82" s="4" t="s">
        <v>421</v>
      </c>
    </row>
    <row r="83" spans="4:7" x14ac:dyDescent="0.2">
      <c r="D83" s="4">
        <v>20000886</v>
      </c>
      <c r="E83" s="4" t="s">
        <v>422</v>
      </c>
      <c r="F83" s="4" t="s">
        <v>423</v>
      </c>
      <c r="G83" s="4" t="s">
        <v>424</v>
      </c>
    </row>
    <row r="84" spans="4:7" x14ac:dyDescent="0.2">
      <c r="D84" s="4">
        <v>20000885</v>
      </c>
      <c r="E84" s="4" t="s">
        <v>115</v>
      </c>
      <c r="F84" s="4" t="s">
        <v>116</v>
      </c>
      <c r="G84" s="4" t="s">
        <v>425</v>
      </c>
    </row>
    <row r="85" spans="4:7" x14ac:dyDescent="0.2">
      <c r="D85" s="4">
        <v>20000890</v>
      </c>
      <c r="E85" s="4" t="s">
        <v>117</v>
      </c>
      <c r="F85" s="4" t="s">
        <v>118</v>
      </c>
      <c r="G85" s="4" t="s">
        <v>426</v>
      </c>
    </row>
    <row r="86" spans="4:7" x14ac:dyDescent="0.2">
      <c r="D86" s="4">
        <v>31022700</v>
      </c>
      <c r="E86" s="4" t="s">
        <v>427</v>
      </c>
      <c r="F86" s="4" t="s">
        <v>428</v>
      </c>
      <c r="G86" s="4" t="s">
        <v>429</v>
      </c>
    </row>
    <row r="87" spans="4:7" x14ac:dyDescent="0.2">
      <c r="D87" s="4">
        <v>20000982</v>
      </c>
      <c r="E87" s="4" t="s">
        <v>430</v>
      </c>
      <c r="F87" s="4" t="s">
        <v>431</v>
      </c>
      <c r="G87" s="4" t="s">
        <v>432</v>
      </c>
    </row>
    <row r="88" spans="4:7" x14ac:dyDescent="0.2">
      <c r="D88" s="4">
        <v>20001017</v>
      </c>
      <c r="E88" s="4" t="s">
        <v>433</v>
      </c>
      <c r="F88" s="4" t="s">
        <v>434</v>
      </c>
      <c r="G88" s="4" t="s">
        <v>435</v>
      </c>
    </row>
    <row r="89" spans="4:7" x14ac:dyDescent="0.2">
      <c r="D89" s="4">
        <v>20000891</v>
      </c>
      <c r="E89" s="4" t="s">
        <v>436</v>
      </c>
      <c r="F89" s="4" t="s">
        <v>437</v>
      </c>
      <c r="G89" s="4" t="s">
        <v>438</v>
      </c>
    </row>
    <row r="90" spans="4:7" x14ac:dyDescent="0.2">
      <c r="D90" s="4">
        <v>20000899</v>
      </c>
      <c r="E90" s="4" t="s">
        <v>439</v>
      </c>
      <c r="F90" s="4" t="s">
        <v>440</v>
      </c>
      <c r="G90" s="4" t="s">
        <v>441</v>
      </c>
    </row>
    <row r="91" spans="4:7" x14ac:dyDescent="0.2">
      <c r="D91" s="4">
        <v>20000895</v>
      </c>
      <c r="E91" s="4" t="s">
        <v>442</v>
      </c>
      <c r="F91" s="4" t="s">
        <v>443</v>
      </c>
      <c r="G91" s="4" t="s">
        <v>444</v>
      </c>
    </row>
    <row r="92" spans="4:7" x14ac:dyDescent="0.2">
      <c r="D92" s="4">
        <v>20000873</v>
      </c>
      <c r="E92" s="4" t="s">
        <v>129</v>
      </c>
      <c r="F92" s="4" t="s">
        <v>130</v>
      </c>
      <c r="G92" s="4" t="s">
        <v>445</v>
      </c>
    </row>
    <row r="93" spans="4:7" x14ac:dyDescent="0.2">
      <c r="D93" s="4">
        <v>20000896</v>
      </c>
      <c r="E93" s="4" t="s">
        <v>446</v>
      </c>
      <c r="F93" s="4" t="s">
        <v>447</v>
      </c>
      <c r="G93" s="4" t="s">
        <v>448</v>
      </c>
    </row>
    <row r="94" spans="4:7" x14ac:dyDescent="0.2">
      <c r="D94" s="4">
        <v>20000897</v>
      </c>
      <c r="E94" s="4" t="s">
        <v>449</v>
      </c>
      <c r="F94" s="4" t="s">
        <v>450</v>
      </c>
      <c r="G94" s="4" t="s">
        <v>451</v>
      </c>
    </row>
    <row r="95" spans="4:7" x14ac:dyDescent="0.2">
      <c r="D95" s="4">
        <v>20000892</v>
      </c>
      <c r="E95" s="4" t="s">
        <v>452</v>
      </c>
      <c r="F95" s="4" t="s">
        <v>453</v>
      </c>
      <c r="G95" s="4" t="s">
        <v>454</v>
      </c>
    </row>
    <row r="96" spans="4:7" x14ac:dyDescent="0.2">
      <c r="D96" s="4">
        <v>20000902</v>
      </c>
      <c r="E96" s="4" t="s">
        <v>99</v>
      </c>
      <c r="F96" s="4" t="s">
        <v>100</v>
      </c>
      <c r="G96" s="4" t="s">
        <v>455</v>
      </c>
    </row>
    <row r="97" spans="4:7" x14ac:dyDescent="0.2">
      <c r="D97" s="4">
        <v>10000727</v>
      </c>
      <c r="E97" s="4" t="s">
        <v>456</v>
      </c>
      <c r="F97" s="4" t="s">
        <v>457</v>
      </c>
      <c r="G97" s="4" t="s">
        <v>458</v>
      </c>
    </row>
    <row r="98" spans="4:7" x14ac:dyDescent="0.2">
      <c r="D98" s="4">
        <v>20000898</v>
      </c>
      <c r="E98" s="4" t="s">
        <v>459</v>
      </c>
      <c r="F98" s="4" t="s">
        <v>460</v>
      </c>
      <c r="G98" s="4" t="s">
        <v>461</v>
      </c>
    </row>
    <row r="99" spans="4:7" x14ac:dyDescent="0.2">
      <c r="D99" s="4">
        <v>20000894</v>
      </c>
      <c r="E99" s="4" t="s">
        <v>462</v>
      </c>
      <c r="F99" s="4" t="s">
        <v>463</v>
      </c>
      <c r="G99" s="4" t="s">
        <v>464</v>
      </c>
    </row>
    <row r="100" spans="4:7" x14ac:dyDescent="0.2">
      <c r="D100" s="4">
        <v>31036063</v>
      </c>
      <c r="E100" s="4" t="s">
        <v>465</v>
      </c>
      <c r="F100" s="4" t="s">
        <v>466</v>
      </c>
      <c r="G100" s="4" t="s">
        <v>467</v>
      </c>
    </row>
    <row r="101" spans="4:7" x14ac:dyDescent="0.2">
      <c r="D101" s="4">
        <v>20000905</v>
      </c>
      <c r="E101" s="4" t="s">
        <v>468</v>
      </c>
      <c r="F101" s="4" t="s">
        <v>469</v>
      </c>
      <c r="G101" s="4" t="s">
        <v>470</v>
      </c>
    </row>
    <row r="102" spans="4:7" x14ac:dyDescent="0.2">
      <c r="D102" s="4">
        <v>20000904</v>
      </c>
      <c r="E102" s="4" t="s">
        <v>471</v>
      </c>
      <c r="F102" s="4" t="s">
        <v>472</v>
      </c>
      <c r="G102" s="4" t="s">
        <v>473</v>
      </c>
    </row>
    <row r="103" spans="4:7" x14ac:dyDescent="0.2">
      <c r="D103" s="4">
        <v>31021700</v>
      </c>
      <c r="E103" s="4" t="s">
        <v>474</v>
      </c>
      <c r="F103" s="4" t="s">
        <v>475</v>
      </c>
      <c r="G103" s="4" t="s">
        <v>476</v>
      </c>
    </row>
    <row r="104" spans="4:7" x14ac:dyDescent="0.2">
      <c r="D104" s="4">
        <v>20000900</v>
      </c>
      <c r="E104" s="4" t="s">
        <v>477</v>
      </c>
      <c r="F104" s="4" t="s">
        <v>478</v>
      </c>
      <c r="G104" s="4" t="s">
        <v>479</v>
      </c>
    </row>
    <row r="105" spans="4:7" x14ac:dyDescent="0.2">
      <c r="D105" s="4">
        <v>20000906</v>
      </c>
      <c r="E105" s="4" t="s">
        <v>480</v>
      </c>
      <c r="F105" s="4" t="s">
        <v>481</v>
      </c>
      <c r="G105" s="4" t="s">
        <v>482</v>
      </c>
    </row>
    <row r="106" spans="4:7" x14ac:dyDescent="0.2">
      <c r="D106" s="4">
        <v>20000907</v>
      </c>
      <c r="E106" s="4" t="s">
        <v>483</v>
      </c>
      <c r="F106" s="4" t="s">
        <v>484</v>
      </c>
      <c r="G106" s="4" t="s">
        <v>485</v>
      </c>
    </row>
    <row r="107" spans="4:7" x14ac:dyDescent="0.2">
      <c r="D107" s="4">
        <v>20000912</v>
      </c>
      <c r="E107" s="4" t="s">
        <v>486</v>
      </c>
      <c r="F107" s="4" t="s">
        <v>487</v>
      </c>
      <c r="G107" s="4" t="s">
        <v>488</v>
      </c>
    </row>
    <row r="108" spans="4:7" x14ac:dyDescent="0.2">
      <c r="D108" s="4">
        <v>20000909</v>
      </c>
      <c r="E108" s="4" t="s">
        <v>489</v>
      </c>
      <c r="F108" s="4" t="s">
        <v>490</v>
      </c>
      <c r="G108" s="4" t="s">
        <v>491</v>
      </c>
    </row>
    <row r="109" spans="4:7" x14ac:dyDescent="0.2">
      <c r="D109" s="4">
        <v>20001037</v>
      </c>
      <c r="E109" s="4" t="s">
        <v>492</v>
      </c>
      <c r="F109" s="4" t="s">
        <v>493</v>
      </c>
      <c r="G109" s="4" t="s">
        <v>494</v>
      </c>
    </row>
    <row r="110" spans="4:7" x14ac:dyDescent="0.2">
      <c r="D110" s="4">
        <v>20000910</v>
      </c>
      <c r="E110" s="4" t="s">
        <v>495</v>
      </c>
      <c r="F110" s="4" t="s">
        <v>496</v>
      </c>
      <c r="G110" s="4" t="s">
        <v>497</v>
      </c>
    </row>
    <row r="111" spans="4:7" x14ac:dyDescent="0.2">
      <c r="D111" s="4">
        <v>20000908</v>
      </c>
      <c r="E111" s="4" t="s">
        <v>181</v>
      </c>
      <c r="F111" s="4" t="s">
        <v>182</v>
      </c>
      <c r="G111" s="4" t="s">
        <v>498</v>
      </c>
    </row>
    <row r="112" spans="4:7" x14ac:dyDescent="0.2">
      <c r="D112" s="4">
        <v>20000913</v>
      </c>
      <c r="E112" s="4" t="s">
        <v>91</v>
      </c>
      <c r="F112" s="4" t="s">
        <v>92</v>
      </c>
      <c r="G112" s="4" t="s">
        <v>499</v>
      </c>
    </row>
    <row r="113" spans="4:7" x14ac:dyDescent="0.2">
      <c r="D113" s="4">
        <v>20000921</v>
      </c>
      <c r="E113" s="4" t="s">
        <v>109</v>
      </c>
      <c r="F113" s="4" t="s">
        <v>110</v>
      </c>
      <c r="G113" s="4" t="s">
        <v>500</v>
      </c>
    </row>
    <row r="114" spans="4:7" x14ac:dyDescent="0.2">
      <c r="D114" s="4">
        <v>20000917</v>
      </c>
      <c r="E114" s="4" t="s">
        <v>501</v>
      </c>
      <c r="F114" s="4" t="s">
        <v>502</v>
      </c>
      <c r="G114" s="4" t="s">
        <v>503</v>
      </c>
    </row>
    <row r="115" spans="4:7" x14ac:dyDescent="0.2">
      <c r="D115" s="4">
        <v>20000914</v>
      </c>
      <c r="E115" s="4" t="s">
        <v>504</v>
      </c>
      <c r="F115" s="4" t="s">
        <v>505</v>
      </c>
      <c r="G115" s="4" t="s">
        <v>506</v>
      </c>
    </row>
    <row r="116" spans="4:7" x14ac:dyDescent="0.2">
      <c r="D116" s="4">
        <v>20000920</v>
      </c>
      <c r="E116" s="4" t="s">
        <v>507</v>
      </c>
      <c r="F116" s="4" t="s">
        <v>508</v>
      </c>
      <c r="G116" s="4" t="s">
        <v>509</v>
      </c>
    </row>
    <row r="117" spans="4:7" x14ac:dyDescent="0.2">
      <c r="D117" s="4">
        <v>20000919</v>
      </c>
      <c r="E117" s="4" t="s">
        <v>510</v>
      </c>
      <c r="F117" s="4" t="s">
        <v>511</v>
      </c>
      <c r="G117" s="4" t="s">
        <v>512</v>
      </c>
    </row>
    <row r="118" spans="4:7" x14ac:dyDescent="0.2">
      <c r="D118" s="4">
        <v>20000915</v>
      </c>
      <c r="E118" s="4" t="s">
        <v>119</v>
      </c>
      <c r="F118" s="4" t="s">
        <v>120</v>
      </c>
      <c r="G118" s="4" t="s">
        <v>513</v>
      </c>
    </row>
    <row r="119" spans="4:7" x14ac:dyDescent="0.2">
      <c r="D119" s="4">
        <v>31036062</v>
      </c>
      <c r="E119" s="4" t="s">
        <v>514</v>
      </c>
      <c r="F119" s="4" t="s">
        <v>515</v>
      </c>
      <c r="G119" s="4" t="s">
        <v>516</v>
      </c>
    </row>
    <row r="120" spans="4:7" x14ac:dyDescent="0.2">
      <c r="D120" s="4">
        <v>20000916</v>
      </c>
      <c r="E120" s="4" t="s">
        <v>161</v>
      </c>
      <c r="F120" s="4" t="s">
        <v>162</v>
      </c>
      <c r="G120" s="4" t="s">
        <v>517</v>
      </c>
    </row>
    <row r="121" spans="4:7" x14ac:dyDescent="0.2">
      <c r="D121" s="4">
        <v>20000922</v>
      </c>
      <c r="E121" s="4" t="s">
        <v>111</v>
      </c>
      <c r="F121" s="4" t="s">
        <v>112</v>
      </c>
      <c r="G121" s="4" t="s">
        <v>518</v>
      </c>
    </row>
    <row r="122" spans="4:7" x14ac:dyDescent="0.2">
      <c r="D122" s="4">
        <v>20000923</v>
      </c>
      <c r="E122" s="4" t="s">
        <v>519</v>
      </c>
      <c r="F122" s="4" t="s">
        <v>520</v>
      </c>
      <c r="G122" s="4" t="s">
        <v>521</v>
      </c>
    </row>
    <row r="123" spans="4:7" x14ac:dyDescent="0.2">
      <c r="D123" s="4">
        <v>20000925</v>
      </c>
      <c r="E123" s="4" t="s">
        <v>173</v>
      </c>
      <c r="F123" s="4" t="s">
        <v>174</v>
      </c>
      <c r="G123" s="4" t="s">
        <v>522</v>
      </c>
    </row>
    <row r="124" spans="4:7" x14ac:dyDescent="0.2">
      <c r="D124" s="4">
        <v>31036061</v>
      </c>
      <c r="E124" s="4" t="s">
        <v>523</v>
      </c>
      <c r="F124" s="4" t="s">
        <v>524</v>
      </c>
      <c r="G124" s="4" t="s">
        <v>525</v>
      </c>
    </row>
    <row r="125" spans="4:7" x14ac:dyDescent="0.2">
      <c r="D125" s="4">
        <v>20000924</v>
      </c>
      <c r="E125" s="4" t="s">
        <v>526</v>
      </c>
      <c r="F125" s="4" t="s">
        <v>527</v>
      </c>
      <c r="G125" s="4" t="s">
        <v>528</v>
      </c>
    </row>
    <row r="126" spans="4:7" x14ac:dyDescent="0.2">
      <c r="D126" s="4">
        <v>20000936</v>
      </c>
      <c r="E126" s="4" t="s">
        <v>529</v>
      </c>
      <c r="F126" s="4" t="s">
        <v>530</v>
      </c>
      <c r="G126" s="4" t="s">
        <v>531</v>
      </c>
    </row>
    <row r="127" spans="4:7" x14ac:dyDescent="0.2">
      <c r="D127" s="4">
        <v>20000926</v>
      </c>
      <c r="E127" s="4" t="s">
        <v>532</v>
      </c>
      <c r="F127" s="4" t="s">
        <v>533</v>
      </c>
      <c r="G127" s="4" t="s">
        <v>534</v>
      </c>
    </row>
    <row r="128" spans="4:7" x14ac:dyDescent="0.2">
      <c r="D128" s="4">
        <v>20000929</v>
      </c>
      <c r="E128" s="4" t="s">
        <v>535</v>
      </c>
      <c r="F128" s="4" t="s">
        <v>536</v>
      </c>
      <c r="G128" s="4" t="s">
        <v>537</v>
      </c>
    </row>
    <row r="129" spans="4:7" x14ac:dyDescent="0.2">
      <c r="D129" s="4">
        <v>20000932</v>
      </c>
      <c r="E129" s="4" t="s">
        <v>538</v>
      </c>
      <c r="F129" s="4" t="s">
        <v>539</v>
      </c>
      <c r="G129" s="4" t="s">
        <v>540</v>
      </c>
    </row>
    <row r="130" spans="4:7" x14ac:dyDescent="0.2">
      <c r="D130" s="4">
        <v>20000933</v>
      </c>
      <c r="E130" s="4" t="s">
        <v>169</v>
      </c>
      <c r="F130" s="4" t="s">
        <v>541</v>
      </c>
      <c r="G130" s="4" t="s">
        <v>542</v>
      </c>
    </row>
    <row r="131" spans="4:7" x14ac:dyDescent="0.2">
      <c r="D131" s="4">
        <v>31008860</v>
      </c>
      <c r="E131" s="4" t="s">
        <v>543</v>
      </c>
      <c r="F131" s="4" t="s">
        <v>544</v>
      </c>
      <c r="G131" s="4" t="s">
        <v>545</v>
      </c>
    </row>
    <row r="132" spans="4:7" x14ac:dyDescent="0.2">
      <c r="D132" s="4">
        <v>20000934</v>
      </c>
      <c r="E132" s="4" t="s">
        <v>183</v>
      </c>
      <c r="F132" s="4" t="s">
        <v>184</v>
      </c>
      <c r="G132" s="4" t="s">
        <v>546</v>
      </c>
    </row>
    <row r="133" spans="4:7" x14ac:dyDescent="0.2">
      <c r="D133" s="4">
        <v>20000927</v>
      </c>
      <c r="E133" s="4" t="s">
        <v>547</v>
      </c>
      <c r="F133" s="4" t="s">
        <v>548</v>
      </c>
      <c r="G133" s="4" t="s">
        <v>549</v>
      </c>
    </row>
    <row r="134" spans="4:7" x14ac:dyDescent="0.2">
      <c r="D134" s="4">
        <v>20000937</v>
      </c>
      <c r="E134" s="4" t="s">
        <v>550</v>
      </c>
      <c r="F134" s="4" t="s">
        <v>551</v>
      </c>
      <c r="G134" s="4" t="s">
        <v>552</v>
      </c>
    </row>
    <row r="135" spans="4:7" x14ac:dyDescent="0.2">
      <c r="D135" s="4">
        <v>20000946</v>
      </c>
      <c r="E135" s="4" t="s">
        <v>83</v>
      </c>
      <c r="F135" s="4" t="s">
        <v>84</v>
      </c>
      <c r="G135" s="4" t="s">
        <v>553</v>
      </c>
    </row>
    <row r="136" spans="4:7" x14ac:dyDescent="0.2">
      <c r="D136" s="4">
        <v>20000938</v>
      </c>
      <c r="E136" s="4" t="s">
        <v>554</v>
      </c>
      <c r="F136" s="4" t="s">
        <v>555</v>
      </c>
      <c r="G136" s="4" t="s">
        <v>556</v>
      </c>
    </row>
    <row r="137" spans="4:7" x14ac:dyDescent="0.2">
      <c r="D137" s="4">
        <v>20000943</v>
      </c>
      <c r="E137" s="4" t="s">
        <v>557</v>
      </c>
      <c r="F137" s="4" t="s">
        <v>558</v>
      </c>
      <c r="G137" s="4" t="s">
        <v>559</v>
      </c>
    </row>
    <row r="138" spans="4:7" x14ac:dyDescent="0.2">
      <c r="D138" s="4">
        <v>20000942</v>
      </c>
      <c r="E138" s="4" t="s">
        <v>560</v>
      </c>
      <c r="F138" s="4" t="s">
        <v>561</v>
      </c>
      <c r="G138" s="4" t="s">
        <v>562</v>
      </c>
    </row>
    <row r="139" spans="4:7" x14ac:dyDescent="0.2">
      <c r="D139" s="4">
        <v>20000947</v>
      </c>
      <c r="E139" s="4" t="s">
        <v>145</v>
      </c>
      <c r="F139" s="4" t="s">
        <v>146</v>
      </c>
      <c r="G139" s="4" t="s">
        <v>563</v>
      </c>
    </row>
    <row r="140" spans="4:7" x14ac:dyDescent="0.2">
      <c r="D140" s="4">
        <v>20000940</v>
      </c>
      <c r="E140" s="4" t="s">
        <v>73</v>
      </c>
      <c r="F140" s="4" t="s">
        <v>74</v>
      </c>
      <c r="G140" s="4" t="s">
        <v>564</v>
      </c>
    </row>
    <row r="141" spans="4:7" x14ac:dyDescent="0.2">
      <c r="D141" s="4">
        <v>20000944</v>
      </c>
      <c r="E141" s="4" t="s">
        <v>93</v>
      </c>
      <c r="F141" s="4" t="s">
        <v>94</v>
      </c>
      <c r="G141" s="4" t="s">
        <v>565</v>
      </c>
    </row>
    <row r="142" spans="4:7" x14ac:dyDescent="0.2">
      <c r="D142" s="4">
        <v>20000945</v>
      </c>
      <c r="E142" s="4" t="s">
        <v>131</v>
      </c>
      <c r="F142" s="4" t="s">
        <v>132</v>
      </c>
      <c r="G142" s="4" t="s">
        <v>566</v>
      </c>
    </row>
    <row r="143" spans="4:7" x14ac:dyDescent="0.2">
      <c r="D143" s="4">
        <v>20000956</v>
      </c>
      <c r="E143" s="4" t="s">
        <v>567</v>
      </c>
      <c r="F143" s="4" t="s">
        <v>568</v>
      </c>
      <c r="G143" s="4" t="s">
        <v>569</v>
      </c>
    </row>
    <row r="144" spans="4:7" x14ac:dyDescent="0.2">
      <c r="D144" s="4">
        <v>20000950</v>
      </c>
      <c r="E144" s="4" t="s">
        <v>570</v>
      </c>
      <c r="F144" s="4" t="s">
        <v>571</v>
      </c>
      <c r="G144" s="4" t="s">
        <v>572</v>
      </c>
    </row>
    <row r="145" spans="4:7" x14ac:dyDescent="0.2">
      <c r="D145" s="4">
        <v>31069909</v>
      </c>
      <c r="E145" s="4" t="s">
        <v>573</v>
      </c>
      <c r="F145" s="4" t="s">
        <v>574</v>
      </c>
      <c r="G145" s="4" t="s">
        <v>575</v>
      </c>
    </row>
    <row r="146" spans="4:7" x14ac:dyDescent="0.2">
      <c r="D146" s="4">
        <v>20000963</v>
      </c>
      <c r="E146" s="4" t="s">
        <v>576</v>
      </c>
      <c r="F146" s="4" t="s">
        <v>577</v>
      </c>
      <c r="G146" s="4" t="s">
        <v>578</v>
      </c>
    </row>
    <row r="147" spans="4:7" x14ac:dyDescent="0.2">
      <c r="D147" s="4">
        <v>20000965</v>
      </c>
      <c r="E147" s="4" t="s">
        <v>579</v>
      </c>
      <c r="F147" s="4" t="s">
        <v>580</v>
      </c>
      <c r="G147" s="4" t="s">
        <v>581</v>
      </c>
    </row>
    <row r="148" spans="4:7" x14ac:dyDescent="0.2">
      <c r="D148" s="4">
        <v>20000962</v>
      </c>
      <c r="E148" s="4" t="s">
        <v>582</v>
      </c>
      <c r="F148" s="4" t="s">
        <v>583</v>
      </c>
      <c r="G148" s="4" t="s">
        <v>584</v>
      </c>
    </row>
    <row r="149" spans="4:7" x14ac:dyDescent="0.2">
      <c r="D149" s="4">
        <v>20000953</v>
      </c>
      <c r="E149" s="4" t="s">
        <v>585</v>
      </c>
      <c r="F149" s="4" t="s">
        <v>586</v>
      </c>
      <c r="G149" s="4" t="s">
        <v>587</v>
      </c>
    </row>
    <row r="150" spans="4:7" x14ac:dyDescent="0.2">
      <c r="D150" s="4">
        <v>20000960</v>
      </c>
      <c r="E150" s="4" t="s">
        <v>101</v>
      </c>
      <c r="F150" s="4" t="s">
        <v>102</v>
      </c>
      <c r="G150" s="4" t="s">
        <v>588</v>
      </c>
    </row>
    <row r="151" spans="4:7" x14ac:dyDescent="0.2">
      <c r="D151" s="4">
        <v>20000951</v>
      </c>
      <c r="E151" s="4" t="s">
        <v>589</v>
      </c>
      <c r="F151" s="4" t="s">
        <v>590</v>
      </c>
      <c r="G151" s="4" t="s">
        <v>591</v>
      </c>
    </row>
    <row r="152" spans="4:7" x14ac:dyDescent="0.2">
      <c r="D152" s="4">
        <v>31036060</v>
      </c>
      <c r="E152" s="4" t="s">
        <v>592</v>
      </c>
      <c r="F152" s="4" t="s">
        <v>593</v>
      </c>
      <c r="G152" s="4" t="s">
        <v>594</v>
      </c>
    </row>
    <row r="153" spans="4:7" x14ac:dyDescent="0.2">
      <c r="D153" s="4">
        <v>20000958</v>
      </c>
      <c r="E153" s="4" t="s">
        <v>595</v>
      </c>
      <c r="F153" s="4" t="s">
        <v>596</v>
      </c>
      <c r="G153" s="4" t="s">
        <v>597</v>
      </c>
    </row>
    <row r="154" spans="4:7" x14ac:dyDescent="0.2">
      <c r="D154" s="4">
        <v>20000961</v>
      </c>
      <c r="E154" s="4" t="s">
        <v>598</v>
      </c>
      <c r="F154" s="4" t="s">
        <v>599</v>
      </c>
      <c r="G154" s="4" t="s">
        <v>600</v>
      </c>
    </row>
    <row r="155" spans="4:7" x14ac:dyDescent="0.2">
      <c r="D155" s="4">
        <v>20001049</v>
      </c>
      <c r="E155" s="4" t="s">
        <v>601</v>
      </c>
      <c r="F155" s="4" t="s">
        <v>602</v>
      </c>
      <c r="G155" s="4" t="s">
        <v>603</v>
      </c>
    </row>
    <row r="156" spans="4:7" x14ac:dyDescent="0.2">
      <c r="D156" s="4">
        <v>20001047</v>
      </c>
      <c r="E156" s="4" t="s">
        <v>604</v>
      </c>
      <c r="F156" s="4" t="s">
        <v>605</v>
      </c>
      <c r="G156" s="4" t="s">
        <v>606</v>
      </c>
    </row>
    <row r="157" spans="4:7" x14ac:dyDescent="0.2">
      <c r="D157" s="4">
        <v>20000964</v>
      </c>
      <c r="E157" s="4" t="s">
        <v>147</v>
      </c>
      <c r="F157" s="4" t="s">
        <v>148</v>
      </c>
      <c r="G157" s="4" t="s">
        <v>607</v>
      </c>
    </row>
    <row r="158" spans="4:7" x14ac:dyDescent="0.2">
      <c r="D158" s="4">
        <v>20000888</v>
      </c>
      <c r="E158" s="4" t="s">
        <v>608</v>
      </c>
      <c r="F158" s="4" t="s">
        <v>609</v>
      </c>
      <c r="G158" s="4" t="s">
        <v>610</v>
      </c>
    </row>
    <row r="159" spans="4:7" x14ac:dyDescent="0.2">
      <c r="D159" s="4">
        <v>20000949</v>
      </c>
      <c r="E159" s="4" t="s">
        <v>611</v>
      </c>
      <c r="F159" s="4" t="s">
        <v>612</v>
      </c>
      <c r="G159" s="4" t="s">
        <v>613</v>
      </c>
    </row>
    <row r="160" spans="4:7" x14ac:dyDescent="0.2">
      <c r="D160" s="4">
        <v>20001056</v>
      </c>
      <c r="E160" s="4" t="s">
        <v>614</v>
      </c>
      <c r="F160" s="4" t="s">
        <v>615</v>
      </c>
      <c r="G160" s="4" t="s">
        <v>616</v>
      </c>
    </row>
    <row r="161" spans="4:7" x14ac:dyDescent="0.2">
      <c r="D161" s="4">
        <v>20000955</v>
      </c>
      <c r="E161" s="4" t="s">
        <v>617</v>
      </c>
      <c r="F161" s="4" t="s">
        <v>618</v>
      </c>
      <c r="G161" s="4" t="s">
        <v>619</v>
      </c>
    </row>
    <row r="162" spans="4:7" x14ac:dyDescent="0.2">
      <c r="D162" s="4">
        <v>20001058</v>
      </c>
      <c r="E162" s="4" t="s">
        <v>620</v>
      </c>
      <c r="F162" s="4" t="s">
        <v>621</v>
      </c>
      <c r="G162" s="4" t="s">
        <v>622</v>
      </c>
    </row>
    <row r="163" spans="4:7" x14ac:dyDescent="0.2">
      <c r="D163" s="4">
        <v>10000728</v>
      </c>
      <c r="E163" s="4" t="s">
        <v>623</v>
      </c>
      <c r="F163" s="4" t="s">
        <v>621</v>
      </c>
      <c r="G163" s="4" t="s">
        <v>624</v>
      </c>
    </row>
    <row r="164" spans="4:7" x14ac:dyDescent="0.2">
      <c r="D164" s="4">
        <v>20000959</v>
      </c>
      <c r="E164" s="4" t="s">
        <v>625</v>
      </c>
      <c r="F164" s="4" t="s">
        <v>626</v>
      </c>
      <c r="G164" s="4" t="s">
        <v>627</v>
      </c>
    </row>
    <row r="165" spans="4:7" x14ac:dyDescent="0.2">
      <c r="D165" s="4">
        <v>20000948</v>
      </c>
      <c r="E165" s="4" t="s">
        <v>628</v>
      </c>
      <c r="F165" s="4" t="s">
        <v>629</v>
      </c>
      <c r="G165" s="4" t="s">
        <v>630</v>
      </c>
    </row>
    <row r="166" spans="4:7" x14ac:dyDescent="0.2">
      <c r="D166" s="4">
        <v>20000966</v>
      </c>
      <c r="E166" s="4" t="s">
        <v>631</v>
      </c>
      <c r="F166" s="4" t="s">
        <v>632</v>
      </c>
      <c r="G166" s="4" t="s">
        <v>633</v>
      </c>
    </row>
    <row r="167" spans="4:7" x14ac:dyDescent="0.2">
      <c r="D167" s="4">
        <v>20000954</v>
      </c>
      <c r="E167" s="4" t="s">
        <v>634</v>
      </c>
      <c r="F167" s="4" t="s">
        <v>635</v>
      </c>
      <c r="G167" s="4" t="s">
        <v>636</v>
      </c>
    </row>
    <row r="168" spans="4:7" x14ac:dyDescent="0.2">
      <c r="D168" s="4">
        <v>20000967</v>
      </c>
      <c r="E168" s="4" t="s">
        <v>637</v>
      </c>
      <c r="F168" s="4" t="s">
        <v>638</v>
      </c>
      <c r="G168" s="4" t="s">
        <v>639</v>
      </c>
    </row>
    <row r="169" spans="4:7" x14ac:dyDescent="0.2">
      <c r="D169" s="4">
        <v>20000976</v>
      </c>
      <c r="E169" s="4" t="s">
        <v>640</v>
      </c>
      <c r="F169" s="4" t="s">
        <v>641</v>
      </c>
      <c r="G169" s="4" t="s">
        <v>642</v>
      </c>
    </row>
    <row r="170" spans="4:7" x14ac:dyDescent="0.2">
      <c r="D170" s="4">
        <v>20000975</v>
      </c>
      <c r="E170" s="4" t="s">
        <v>643</v>
      </c>
      <c r="F170" s="4" t="s">
        <v>644</v>
      </c>
      <c r="G170" s="4" t="s">
        <v>645</v>
      </c>
    </row>
    <row r="171" spans="4:7" x14ac:dyDescent="0.2">
      <c r="D171" s="4">
        <v>20000973</v>
      </c>
      <c r="E171" s="4" t="s">
        <v>133</v>
      </c>
      <c r="F171" s="4" t="s">
        <v>134</v>
      </c>
      <c r="G171" s="4" t="s">
        <v>646</v>
      </c>
    </row>
    <row r="172" spans="4:7" x14ac:dyDescent="0.2">
      <c r="D172" s="4">
        <v>20000827</v>
      </c>
      <c r="E172" s="4" t="s">
        <v>647</v>
      </c>
      <c r="F172" s="4" t="s">
        <v>648</v>
      </c>
      <c r="G172" s="4" t="s">
        <v>649</v>
      </c>
    </row>
    <row r="173" spans="4:7" x14ac:dyDescent="0.2">
      <c r="D173" s="4">
        <v>20000968</v>
      </c>
      <c r="E173" s="4" t="s">
        <v>650</v>
      </c>
      <c r="F173" s="4" t="s">
        <v>651</v>
      </c>
      <c r="G173" s="4" t="s">
        <v>652</v>
      </c>
    </row>
    <row r="174" spans="4:7" x14ac:dyDescent="0.2">
      <c r="D174" s="4">
        <v>20000978</v>
      </c>
      <c r="E174" s="4" t="s">
        <v>171</v>
      </c>
      <c r="F174" s="4" t="s">
        <v>653</v>
      </c>
      <c r="G174" s="4" t="s">
        <v>654</v>
      </c>
    </row>
    <row r="175" spans="4:7" x14ac:dyDescent="0.2">
      <c r="D175" s="4">
        <v>20000972</v>
      </c>
      <c r="E175" s="4" t="s">
        <v>655</v>
      </c>
      <c r="F175" s="4" t="s">
        <v>656</v>
      </c>
      <c r="G175" s="4" t="s">
        <v>657</v>
      </c>
    </row>
    <row r="176" spans="4:7" x14ac:dyDescent="0.2">
      <c r="D176" s="4">
        <v>20000969</v>
      </c>
      <c r="E176" s="4" t="s">
        <v>658</v>
      </c>
      <c r="F176" s="4" t="s">
        <v>659</v>
      </c>
      <c r="G176" s="4" t="s">
        <v>660</v>
      </c>
    </row>
    <row r="177" spans="4:7" x14ac:dyDescent="0.2">
      <c r="D177" s="4">
        <v>20000971</v>
      </c>
      <c r="E177" s="4" t="s">
        <v>661</v>
      </c>
      <c r="F177" s="4" t="s">
        <v>662</v>
      </c>
      <c r="G177" s="4" t="s">
        <v>663</v>
      </c>
    </row>
    <row r="178" spans="4:7" x14ac:dyDescent="0.2">
      <c r="D178" s="4">
        <v>20000977</v>
      </c>
      <c r="E178" s="4" t="s">
        <v>664</v>
      </c>
      <c r="F178" s="4" t="s">
        <v>665</v>
      </c>
      <c r="G178" s="4" t="s">
        <v>666</v>
      </c>
    </row>
    <row r="179" spans="4:7" x14ac:dyDescent="0.2">
      <c r="D179" s="4">
        <v>20000970</v>
      </c>
      <c r="E179" s="4" t="s">
        <v>667</v>
      </c>
      <c r="F179" s="4" t="s">
        <v>668</v>
      </c>
      <c r="G179" s="4" t="s">
        <v>669</v>
      </c>
    </row>
    <row r="180" spans="4:7" x14ac:dyDescent="0.2">
      <c r="D180" s="4">
        <v>20000952</v>
      </c>
      <c r="E180" s="4" t="s">
        <v>75</v>
      </c>
      <c r="F180" s="4" t="s">
        <v>670</v>
      </c>
      <c r="G180" s="4" t="s">
        <v>671</v>
      </c>
    </row>
    <row r="181" spans="4:7" x14ac:dyDescent="0.2">
      <c r="D181" s="4">
        <v>20000957</v>
      </c>
      <c r="E181" s="4" t="s">
        <v>672</v>
      </c>
      <c r="F181" s="4" t="s">
        <v>673</v>
      </c>
      <c r="G181" s="4" t="s">
        <v>674</v>
      </c>
    </row>
    <row r="182" spans="4:7" x14ac:dyDescent="0.2">
      <c r="D182" s="4">
        <v>31069910</v>
      </c>
      <c r="E182" s="4" t="s">
        <v>675</v>
      </c>
      <c r="F182" s="4" t="s">
        <v>676</v>
      </c>
      <c r="G182" s="4" t="s">
        <v>677</v>
      </c>
    </row>
    <row r="183" spans="4:7" x14ac:dyDescent="0.2">
      <c r="D183" s="4">
        <v>20000974</v>
      </c>
      <c r="E183" s="4" t="s">
        <v>135</v>
      </c>
      <c r="F183" s="4" t="s">
        <v>136</v>
      </c>
      <c r="G183" s="4" t="s">
        <v>678</v>
      </c>
    </row>
    <row r="184" spans="4:7" x14ac:dyDescent="0.2">
      <c r="D184" s="4">
        <v>20000979</v>
      </c>
      <c r="E184" s="4" t="s">
        <v>163</v>
      </c>
      <c r="F184" s="4" t="s">
        <v>164</v>
      </c>
      <c r="G184" s="4" t="s">
        <v>679</v>
      </c>
    </row>
    <row r="185" spans="4:7" x14ac:dyDescent="0.2">
      <c r="E185" s="70" t="s">
        <v>151</v>
      </c>
      <c r="F185" s="70" t="s">
        <v>152</v>
      </c>
      <c r="G185" s="4" t="s">
        <v>901</v>
      </c>
    </row>
    <row r="186" spans="4:7" x14ac:dyDescent="0.2">
      <c r="D186" s="4">
        <v>20000985</v>
      </c>
      <c r="E186" s="4" t="s">
        <v>680</v>
      </c>
      <c r="F186" s="4" t="s">
        <v>681</v>
      </c>
      <c r="G186" s="4" t="s">
        <v>682</v>
      </c>
    </row>
    <row r="187" spans="4:7" x14ac:dyDescent="0.2">
      <c r="D187" s="4">
        <v>20000991</v>
      </c>
      <c r="E187" s="4" t="s">
        <v>683</v>
      </c>
      <c r="F187" s="4" t="s">
        <v>684</v>
      </c>
      <c r="G187" s="4" t="s">
        <v>685</v>
      </c>
    </row>
    <row r="188" spans="4:7" x14ac:dyDescent="0.2">
      <c r="D188" s="4">
        <v>20000989</v>
      </c>
      <c r="E188" s="4" t="s">
        <v>686</v>
      </c>
      <c r="F188" s="4" t="s">
        <v>687</v>
      </c>
      <c r="G188" s="4" t="s">
        <v>688</v>
      </c>
    </row>
    <row r="189" spans="4:7" x14ac:dyDescent="0.2">
      <c r="D189" s="4">
        <v>20000980</v>
      </c>
      <c r="E189" s="4" t="s">
        <v>689</v>
      </c>
      <c r="F189" s="4" t="s">
        <v>690</v>
      </c>
      <c r="G189" s="4" t="s">
        <v>691</v>
      </c>
    </row>
    <row r="190" spans="4:7" x14ac:dyDescent="0.2">
      <c r="D190" s="4">
        <v>20000983</v>
      </c>
      <c r="E190" s="4" t="s">
        <v>692</v>
      </c>
      <c r="F190" s="4" t="s">
        <v>693</v>
      </c>
      <c r="G190" s="4" t="s">
        <v>694</v>
      </c>
    </row>
    <row r="191" spans="4:7" x14ac:dyDescent="0.2">
      <c r="D191" s="4">
        <v>20000992</v>
      </c>
      <c r="E191" s="4" t="s">
        <v>695</v>
      </c>
      <c r="F191" s="4" t="s">
        <v>696</v>
      </c>
      <c r="G191" s="4" t="s">
        <v>697</v>
      </c>
    </row>
    <row r="192" spans="4:7" x14ac:dyDescent="0.2">
      <c r="D192" s="4">
        <v>20000981</v>
      </c>
      <c r="E192" s="4" t="s">
        <v>698</v>
      </c>
      <c r="F192" s="4" t="s">
        <v>699</v>
      </c>
      <c r="G192" s="4" t="s">
        <v>700</v>
      </c>
    </row>
    <row r="193" spans="4:7" x14ac:dyDescent="0.2">
      <c r="D193" s="4">
        <v>20000984</v>
      </c>
      <c r="E193" s="4" t="s">
        <v>701</v>
      </c>
      <c r="F193" s="4" t="s">
        <v>702</v>
      </c>
      <c r="G193" s="4" t="s">
        <v>703</v>
      </c>
    </row>
    <row r="194" spans="4:7" x14ac:dyDescent="0.2">
      <c r="D194" s="4">
        <v>20000988</v>
      </c>
      <c r="E194" s="4" t="s">
        <v>704</v>
      </c>
      <c r="F194" s="4" t="s">
        <v>705</v>
      </c>
      <c r="G194" s="4" t="s">
        <v>706</v>
      </c>
    </row>
    <row r="195" spans="4:7" x14ac:dyDescent="0.2">
      <c r="D195" s="4">
        <v>20000986</v>
      </c>
      <c r="E195" s="4" t="s">
        <v>95</v>
      </c>
      <c r="F195" s="4" t="s">
        <v>96</v>
      </c>
      <c r="G195" s="4" t="s">
        <v>707</v>
      </c>
    </row>
    <row r="196" spans="4:7" x14ac:dyDescent="0.2">
      <c r="D196" s="4">
        <v>20000990</v>
      </c>
      <c r="E196" s="4" t="s">
        <v>103</v>
      </c>
      <c r="F196" s="4" t="s">
        <v>104</v>
      </c>
      <c r="G196" s="4" t="s">
        <v>708</v>
      </c>
    </row>
    <row r="197" spans="4:7" x14ac:dyDescent="0.2">
      <c r="D197" s="4">
        <v>31041511</v>
      </c>
      <c r="E197" s="4" t="s">
        <v>709</v>
      </c>
      <c r="F197" s="4" t="s">
        <v>710</v>
      </c>
      <c r="G197" s="4" t="s">
        <v>711</v>
      </c>
    </row>
    <row r="198" spans="4:7" x14ac:dyDescent="0.2">
      <c r="D198" s="4">
        <v>20000993</v>
      </c>
      <c r="E198" s="4" t="s">
        <v>185</v>
      </c>
      <c r="F198" s="4" t="s">
        <v>186</v>
      </c>
      <c r="G198" s="4" t="s">
        <v>712</v>
      </c>
    </row>
    <row r="199" spans="4:7" x14ac:dyDescent="0.2">
      <c r="D199" s="4">
        <v>31041512</v>
      </c>
      <c r="E199" s="4" t="s">
        <v>713</v>
      </c>
      <c r="F199" s="4" t="s">
        <v>714</v>
      </c>
      <c r="G199" s="4" t="s">
        <v>715</v>
      </c>
    </row>
    <row r="200" spans="4:7" x14ac:dyDescent="0.2">
      <c r="D200" s="4">
        <v>20000994</v>
      </c>
      <c r="E200" s="4" t="s">
        <v>77</v>
      </c>
      <c r="F200" s="4" t="s">
        <v>78</v>
      </c>
      <c r="G200" s="4" t="s">
        <v>716</v>
      </c>
    </row>
    <row r="201" spans="4:7" x14ac:dyDescent="0.2">
      <c r="D201" s="4">
        <v>20000995</v>
      </c>
      <c r="E201" s="4" t="s">
        <v>155</v>
      </c>
      <c r="F201" s="4" t="s">
        <v>156</v>
      </c>
      <c r="G201" s="4" t="s">
        <v>717</v>
      </c>
    </row>
    <row r="202" spans="4:7" x14ac:dyDescent="0.2">
      <c r="D202" s="4">
        <v>20000996</v>
      </c>
      <c r="E202" s="4" t="s">
        <v>718</v>
      </c>
      <c r="F202" s="4" t="s">
        <v>719</v>
      </c>
      <c r="G202" s="4" t="s">
        <v>720</v>
      </c>
    </row>
    <row r="203" spans="4:7" x14ac:dyDescent="0.2">
      <c r="D203" s="4">
        <v>31041506</v>
      </c>
      <c r="E203" s="4" t="s">
        <v>721</v>
      </c>
      <c r="F203" s="4" t="s">
        <v>722</v>
      </c>
      <c r="G203" s="4" t="s">
        <v>723</v>
      </c>
    </row>
    <row r="204" spans="4:7" x14ac:dyDescent="0.2">
      <c r="D204" s="4">
        <v>20001003</v>
      </c>
      <c r="E204" s="4" t="s">
        <v>724</v>
      </c>
      <c r="F204" s="4" t="s">
        <v>725</v>
      </c>
      <c r="G204" s="4" t="s">
        <v>726</v>
      </c>
    </row>
    <row r="205" spans="4:7" x14ac:dyDescent="0.2">
      <c r="D205" s="4">
        <v>31041510</v>
      </c>
      <c r="E205" s="4" t="s">
        <v>727</v>
      </c>
      <c r="F205" s="4" t="s">
        <v>728</v>
      </c>
      <c r="G205" s="4" t="s">
        <v>729</v>
      </c>
    </row>
    <row r="206" spans="4:7" x14ac:dyDescent="0.2">
      <c r="D206" s="4">
        <v>20000987</v>
      </c>
      <c r="E206" s="4" t="s">
        <v>730</v>
      </c>
      <c r="F206" s="4" t="s">
        <v>731</v>
      </c>
      <c r="G206" s="4" t="s">
        <v>732</v>
      </c>
    </row>
    <row r="207" spans="4:7" x14ac:dyDescent="0.2">
      <c r="D207" s="4">
        <v>20001045</v>
      </c>
      <c r="E207" s="4" t="s">
        <v>733</v>
      </c>
      <c r="F207" s="4" t="s">
        <v>734</v>
      </c>
      <c r="G207" s="4" t="s">
        <v>735</v>
      </c>
    </row>
    <row r="208" spans="4:7" x14ac:dyDescent="0.2">
      <c r="D208" s="4">
        <v>20001007</v>
      </c>
      <c r="E208" s="4" t="s">
        <v>736</v>
      </c>
      <c r="F208" s="4" t="s">
        <v>737</v>
      </c>
      <c r="G208" s="4" t="s">
        <v>738</v>
      </c>
    </row>
    <row r="209" spans="4:7" x14ac:dyDescent="0.2">
      <c r="D209" s="4">
        <v>20001011</v>
      </c>
      <c r="E209" s="4" t="s">
        <v>739</v>
      </c>
      <c r="F209" s="4" t="s">
        <v>740</v>
      </c>
      <c r="G209" s="4" t="s">
        <v>741</v>
      </c>
    </row>
    <row r="210" spans="4:7" x14ac:dyDescent="0.2">
      <c r="D210" s="4">
        <v>20000997</v>
      </c>
      <c r="E210" s="4" t="s">
        <v>165</v>
      </c>
      <c r="F210" s="4" t="s">
        <v>166</v>
      </c>
      <c r="G210" s="4" t="s">
        <v>742</v>
      </c>
    </row>
    <row r="211" spans="4:7" x14ac:dyDescent="0.2">
      <c r="D211" s="4">
        <v>20001008</v>
      </c>
      <c r="E211" s="4" t="s">
        <v>743</v>
      </c>
      <c r="F211" s="4" t="s">
        <v>744</v>
      </c>
      <c r="G211" s="4" t="s">
        <v>745</v>
      </c>
    </row>
    <row r="212" spans="4:7" x14ac:dyDescent="0.2">
      <c r="D212" s="4">
        <v>20001057</v>
      </c>
      <c r="E212" s="4" t="s">
        <v>79</v>
      </c>
      <c r="F212" s="4" t="s">
        <v>80</v>
      </c>
      <c r="G212" s="4" t="s">
        <v>746</v>
      </c>
    </row>
    <row r="213" spans="4:7" x14ac:dyDescent="0.2">
      <c r="D213" s="4">
        <v>10000729</v>
      </c>
      <c r="E213" s="4" t="s">
        <v>747</v>
      </c>
      <c r="F213" s="4" t="s">
        <v>80</v>
      </c>
      <c r="G213" s="4" t="s">
        <v>748</v>
      </c>
    </row>
    <row r="214" spans="4:7" x14ac:dyDescent="0.2">
      <c r="D214" s="4">
        <v>31036064</v>
      </c>
      <c r="E214" s="4" t="s">
        <v>749</v>
      </c>
      <c r="F214" s="4" t="s">
        <v>750</v>
      </c>
      <c r="G214" s="4" t="s">
        <v>751</v>
      </c>
    </row>
    <row r="215" spans="4:7" x14ac:dyDescent="0.2">
      <c r="D215" s="4">
        <v>20001050</v>
      </c>
      <c r="E215" s="4" t="s">
        <v>752</v>
      </c>
      <c r="F215" s="4" t="s">
        <v>750</v>
      </c>
      <c r="G215" s="4" t="s">
        <v>753</v>
      </c>
    </row>
    <row r="216" spans="4:7" x14ac:dyDescent="0.2">
      <c r="D216" s="4">
        <v>20000999</v>
      </c>
      <c r="E216" s="4" t="s">
        <v>167</v>
      </c>
      <c r="F216" s="4" t="s">
        <v>168</v>
      </c>
      <c r="G216" s="4" t="s">
        <v>754</v>
      </c>
    </row>
    <row r="217" spans="4:7" x14ac:dyDescent="0.2">
      <c r="D217" s="4">
        <v>20001006</v>
      </c>
      <c r="E217" s="4" t="s">
        <v>755</v>
      </c>
      <c r="F217" s="4" t="s">
        <v>756</v>
      </c>
      <c r="G217" s="4" t="s">
        <v>757</v>
      </c>
    </row>
    <row r="218" spans="4:7" x14ac:dyDescent="0.2">
      <c r="D218" s="4">
        <v>20001002</v>
      </c>
      <c r="E218" s="4" t="s">
        <v>187</v>
      </c>
      <c r="F218" s="4" t="s">
        <v>188</v>
      </c>
      <c r="G218" s="4" t="s">
        <v>758</v>
      </c>
    </row>
    <row r="219" spans="4:7" x14ac:dyDescent="0.2">
      <c r="D219" s="4">
        <v>31041524</v>
      </c>
      <c r="E219" s="4" t="s">
        <v>759</v>
      </c>
      <c r="F219" s="4" t="s">
        <v>760</v>
      </c>
      <c r="G219" s="4" t="s">
        <v>761</v>
      </c>
    </row>
    <row r="220" spans="4:7" x14ac:dyDescent="0.2">
      <c r="D220" s="4">
        <v>20001005</v>
      </c>
      <c r="E220" s="4" t="s">
        <v>97</v>
      </c>
      <c r="F220" s="4" t="s">
        <v>98</v>
      </c>
      <c r="G220" s="4" t="s">
        <v>762</v>
      </c>
    </row>
    <row r="221" spans="4:7" x14ac:dyDescent="0.2">
      <c r="D221" s="4">
        <v>20001004</v>
      </c>
      <c r="E221" s="4" t="s">
        <v>105</v>
      </c>
      <c r="F221" s="4" t="s">
        <v>106</v>
      </c>
      <c r="G221" s="4" t="s">
        <v>763</v>
      </c>
    </row>
    <row r="222" spans="4:7" x14ac:dyDescent="0.2">
      <c r="D222" s="4">
        <v>20000998</v>
      </c>
      <c r="E222" s="4" t="s">
        <v>764</v>
      </c>
      <c r="F222" s="4" t="s">
        <v>765</v>
      </c>
      <c r="G222" s="4" t="s">
        <v>766</v>
      </c>
    </row>
    <row r="223" spans="4:7" x14ac:dyDescent="0.2">
      <c r="D223" s="4">
        <v>20001009</v>
      </c>
      <c r="E223" s="4" t="s">
        <v>767</v>
      </c>
      <c r="F223" s="4" t="s">
        <v>768</v>
      </c>
      <c r="G223" s="4" t="s">
        <v>769</v>
      </c>
    </row>
    <row r="224" spans="4:7" x14ac:dyDescent="0.2">
      <c r="D224" s="4">
        <v>20001051</v>
      </c>
      <c r="E224" s="4" t="s">
        <v>770</v>
      </c>
      <c r="F224" s="4" t="s">
        <v>771</v>
      </c>
      <c r="G224" s="4" t="s">
        <v>772</v>
      </c>
    </row>
    <row r="225" spans="4:7" x14ac:dyDescent="0.2">
      <c r="D225" s="4">
        <v>20000903</v>
      </c>
      <c r="E225" s="4" t="s">
        <v>773</v>
      </c>
      <c r="F225" s="4" t="s">
        <v>774</v>
      </c>
      <c r="G225" s="4" t="s">
        <v>775</v>
      </c>
    </row>
    <row r="226" spans="4:7" x14ac:dyDescent="0.2">
      <c r="D226" s="4">
        <v>31041513</v>
      </c>
      <c r="E226" s="4" t="s">
        <v>776</v>
      </c>
      <c r="F226" s="4" t="s">
        <v>777</v>
      </c>
      <c r="G226" s="4" t="s">
        <v>778</v>
      </c>
    </row>
    <row r="227" spans="4:7" x14ac:dyDescent="0.2">
      <c r="D227" s="4">
        <v>20000883</v>
      </c>
      <c r="E227" s="4" t="s">
        <v>113</v>
      </c>
      <c r="F227" s="4" t="s">
        <v>114</v>
      </c>
      <c r="G227" s="4" t="s">
        <v>779</v>
      </c>
    </row>
    <row r="228" spans="4:7" x14ac:dyDescent="0.2">
      <c r="D228" s="4">
        <v>20000941</v>
      </c>
      <c r="E228" s="4" t="s">
        <v>780</v>
      </c>
      <c r="F228" s="4" t="s">
        <v>781</v>
      </c>
      <c r="G228" s="4" t="s">
        <v>782</v>
      </c>
    </row>
    <row r="229" spans="4:7" x14ac:dyDescent="0.2">
      <c r="D229" s="4">
        <v>20000931</v>
      </c>
      <c r="E229" s="4" t="s">
        <v>149</v>
      </c>
      <c r="F229" s="4" t="s">
        <v>783</v>
      </c>
      <c r="G229" s="4" t="s">
        <v>784</v>
      </c>
    </row>
    <row r="230" spans="4:7" x14ac:dyDescent="0.2">
      <c r="D230" s="4">
        <v>20000939</v>
      </c>
      <c r="E230" s="4" t="s">
        <v>785</v>
      </c>
      <c r="F230" s="4" t="s">
        <v>786</v>
      </c>
      <c r="G230" s="4" t="s">
        <v>787</v>
      </c>
    </row>
    <row r="231" spans="4:7" x14ac:dyDescent="0.2">
      <c r="D231" s="4">
        <v>20001038</v>
      </c>
      <c r="E231" s="4" t="s">
        <v>788</v>
      </c>
      <c r="F231" s="4" t="s">
        <v>789</v>
      </c>
      <c r="G231" s="4" t="s">
        <v>790</v>
      </c>
    </row>
    <row r="232" spans="4:7" x14ac:dyDescent="0.2">
      <c r="D232" s="4">
        <v>20001000</v>
      </c>
      <c r="E232" s="4" t="s">
        <v>791</v>
      </c>
      <c r="F232" s="4" t="s">
        <v>792</v>
      </c>
      <c r="G232" s="4" t="s">
        <v>793</v>
      </c>
    </row>
    <row r="233" spans="4:7" x14ac:dyDescent="0.2">
      <c r="D233" s="4">
        <v>20001010</v>
      </c>
      <c r="E233" s="4" t="s">
        <v>794</v>
      </c>
      <c r="F233" s="4" t="s">
        <v>795</v>
      </c>
      <c r="G233" s="4" t="s">
        <v>796</v>
      </c>
    </row>
    <row r="234" spans="4:7" x14ac:dyDescent="0.2">
      <c r="D234" s="4">
        <v>31041504</v>
      </c>
      <c r="E234" s="4" t="s">
        <v>797</v>
      </c>
      <c r="F234" s="4" t="s">
        <v>798</v>
      </c>
      <c r="G234" s="4" t="s">
        <v>799</v>
      </c>
    </row>
    <row r="235" spans="4:7" x14ac:dyDescent="0.2">
      <c r="D235" s="4">
        <v>20001001</v>
      </c>
      <c r="E235" s="4" t="s">
        <v>137</v>
      </c>
      <c r="F235" s="4" t="s">
        <v>138</v>
      </c>
      <c r="G235" s="4" t="s">
        <v>800</v>
      </c>
    </row>
    <row r="236" spans="4:7" x14ac:dyDescent="0.2">
      <c r="D236" s="4">
        <v>20000860</v>
      </c>
      <c r="E236" s="4" t="s">
        <v>189</v>
      </c>
      <c r="F236" s="4" t="s">
        <v>190</v>
      </c>
      <c r="G236" s="4" t="s">
        <v>801</v>
      </c>
    </row>
    <row r="237" spans="4:7" x14ac:dyDescent="0.2">
      <c r="D237" s="4">
        <v>20001013</v>
      </c>
      <c r="E237" s="4" t="s">
        <v>802</v>
      </c>
      <c r="F237" s="4" t="s">
        <v>803</v>
      </c>
      <c r="G237" s="4" t="s">
        <v>804</v>
      </c>
    </row>
    <row r="238" spans="4:7" x14ac:dyDescent="0.2">
      <c r="D238" s="4">
        <v>20001029</v>
      </c>
      <c r="E238" s="4" t="s">
        <v>805</v>
      </c>
      <c r="F238" s="4" t="s">
        <v>806</v>
      </c>
      <c r="G238" s="4" t="s">
        <v>807</v>
      </c>
    </row>
    <row r="239" spans="4:7" x14ac:dyDescent="0.2">
      <c r="D239" s="4">
        <v>20001020</v>
      </c>
      <c r="E239" s="4" t="s">
        <v>808</v>
      </c>
      <c r="F239" s="4" t="s">
        <v>809</v>
      </c>
      <c r="G239" s="4" t="s">
        <v>810</v>
      </c>
    </row>
    <row r="240" spans="4:7" x14ac:dyDescent="0.2">
      <c r="D240" s="4">
        <v>20001030</v>
      </c>
      <c r="E240" s="4" t="s">
        <v>811</v>
      </c>
      <c r="F240" s="4" t="s">
        <v>812</v>
      </c>
      <c r="G240" s="4" t="s">
        <v>813</v>
      </c>
    </row>
    <row r="241" spans="4:7" x14ac:dyDescent="0.2">
      <c r="D241" s="4">
        <v>20001019</v>
      </c>
      <c r="E241" s="4" t="s">
        <v>814</v>
      </c>
      <c r="F241" s="4" t="s">
        <v>815</v>
      </c>
      <c r="G241" s="4" t="s">
        <v>816</v>
      </c>
    </row>
    <row r="242" spans="4:7" x14ac:dyDescent="0.2">
      <c r="D242" s="4">
        <v>10000726</v>
      </c>
      <c r="E242" s="4" t="s">
        <v>817</v>
      </c>
      <c r="F242" s="4" t="s">
        <v>818</v>
      </c>
      <c r="G242" s="4" t="s">
        <v>819</v>
      </c>
    </row>
    <row r="243" spans="4:7" x14ac:dyDescent="0.2">
      <c r="D243" s="4">
        <v>20001025</v>
      </c>
      <c r="E243" s="4" t="s">
        <v>820</v>
      </c>
      <c r="F243" s="4" t="s">
        <v>818</v>
      </c>
      <c r="G243" s="4" t="s">
        <v>821</v>
      </c>
    </row>
    <row r="244" spans="4:7" x14ac:dyDescent="0.2">
      <c r="D244" s="4">
        <v>20001018</v>
      </c>
      <c r="E244" s="4" t="s">
        <v>822</v>
      </c>
      <c r="F244" s="4" t="s">
        <v>823</v>
      </c>
      <c r="G244" s="4" t="s">
        <v>824</v>
      </c>
    </row>
    <row r="245" spans="4:7" x14ac:dyDescent="0.2">
      <c r="D245" s="4">
        <v>20001021</v>
      </c>
      <c r="E245" s="4" t="s">
        <v>825</v>
      </c>
      <c r="F245" s="4" t="s">
        <v>826</v>
      </c>
      <c r="G245" s="4" t="s">
        <v>827</v>
      </c>
    </row>
    <row r="246" spans="4:7" x14ac:dyDescent="0.2">
      <c r="D246" s="4">
        <v>20001024</v>
      </c>
      <c r="E246" s="4" t="s">
        <v>828</v>
      </c>
      <c r="F246" s="4" t="s">
        <v>829</v>
      </c>
      <c r="G246" s="4" t="s">
        <v>830</v>
      </c>
    </row>
    <row r="247" spans="4:7" x14ac:dyDescent="0.2">
      <c r="D247" s="4">
        <v>20001027</v>
      </c>
      <c r="E247" s="4" t="s">
        <v>157</v>
      </c>
      <c r="F247" s="4" t="s">
        <v>158</v>
      </c>
      <c r="G247" s="4" t="s">
        <v>831</v>
      </c>
    </row>
    <row r="248" spans="4:7" x14ac:dyDescent="0.2">
      <c r="D248" s="4">
        <v>20001023</v>
      </c>
      <c r="E248" s="4" t="s">
        <v>832</v>
      </c>
      <c r="F248" s="4" t="s">
        <v>833</v>
      </c>
      <c r="G248" s="4" t="s">
        <v>834</v>
      </c>
    </row>
    <row r="249" spans="4:7" x14ac:dyDescent="0.2">
      <c r="D249" s="4">
        <v>20001026</v>
      </c>
      <c r="E249" s="4" t="s">
        <v>85</v>
      </c>
      <c r="F249" s="4" t="s">
        <v>86</v>
      </c>
      <c r="G249" s="4" t="s">
        <v>835</v>
      </c>
    </row>
    <row r="250" spans="4:7" x14ac:dyDescent="0.2">
      <c r="D250" s="4">
        <v>20001022</v>
      </c>
      <c r="E250" s="4" t="s">
        <v>836</v>
      </c>
      <c r="F250" s="4" t="s">
        <v>837</v>
      </c>
      <c r="G250" s="4" t="s">
        <v>838</v>
      </c>
    </row>
    <row r="251" spans="4:7" x14ac:dyDescent="0.2">
      <c r="D251" s="4">
        <v>20001015</v>
      </c>
      <c r="E251" s="4" t="s">
        <v>839</v>
      </c>
      <c r="F251" s="4" t="s">
        <v>840</v>
      </c>
      <c r="G251" s="4" t="s">
        <v>841</v>
      </c>
    </row>
    <row r="252" spans="4:7" x14ac:dyDescent="0.2">
      <c r="D252" s="4">
        <v>20001028</v>
      </c>
      <c r="E252" s="4" t="s">
        <v>842</v>
      </c>
      <c r="F252" s="4" t="s">
        <v>843</v>
      </c>
      <c r="G252" s="4" t="s">
        <v>844</v>
      </c>
    </row>
    <row r="253" spans="4:7" x14ac:dyDescent="0.2">
      <c r="D253" s="4">
        <v>20001032</v>
      </c>
      <c r="E253" s="4" t="s">
        <v>845</v>
      </c>
      <c r="F253" s="4" t="s">
        <v>846</v>
      </c>
      <c r="G253" s="4" t="s">
        <v>847</v>
      </c>
    </row>
    <row r="254" spans="4:7" x14ac:dyDescent="0.2">
      <c r="D254" s="4">
        <v>20001031</v>
      </c>
      <c r="E254" s="4" t="s">
        <v>848</v>
      </c>
      <c r="F254" s="4" t="s">
        <v>849</v>
      </c>
      <c r="G254" s="4" t="s">
        <v>850</v>
      </c>
    </row>
    <row r="255" spans="4:7" x14ac:dyDescent="0.2">
      <c r="D255" s="4">
        <v>20001055</v>
      </c>
      <c r="E255" s="4" t="s">
        <v>851</v>
      </c>
      <c r="F255" s="4" t="s">
        <v>852</v>
      </c>
      <c r="G255" s="4" t="s">
        <v>853</v>
      </c>
    </row>
    <row r="256" spans="4:7" x14ac:dyDescent="0.2">
      <c r="D256" s="4">
        <v>20000821</v>
      </c>
      <c r="E256" s="4" t="s">
        <v>191</v>
      </c>
      <c r="F256" s="4" t="s">
        <v>192</v>
      </c>
      <c r="G256" s="4" t="s">
        <v>854</v>
      </c>
    </row>
    <row r="257" spans="4:7" x14ac:dyDescent="0.2">
      <c r="D257" s="4">
        <v>20000893</v>
      </c>
      <c r="E257" s="4" t="s">
        <v>121</v>
      </c>
      <c r="F257" s="4" t="s">
        <v>122</v>
      </c>
      <c r="G257" s="4" t="s">
        <v>855</v>
      </c>
    </row>
    <row r="258" spans="4:7" x14ac:dyDescent="0.2">
      <c r="D258" s="4">
        <v>20001034</v>
      </c>
      <c r="E258" s="4" t="s">
        <v>193</v>
      </c>
      <c r="F258" s="4" t="s">
        <v>856</v>
      </c>
      <c r="G258" s="4" t="s">
        <v>857</v>
      </c>
    </row>
    <row r="259" spans="4:7" x14ac:dyDescent="0.2">
      <c r="D259" s="4">
        <v>20001033</v>
      </c>
      <c r="E259" s="4" t="s">
        <v>858</v>
      </c>
      <c r="F259" s="4" t="s">
        <v>859</v>
      </c>
      <c r="G259" s="4" t="s">
        <v>860</v>
      </c>
    </row>
    <row r="260" spans="4:7" x14ac:dyDescent="0.2">
      <c r="D260" s="4">
        <v>20001035</v>
      </c>
      <c r="E260" s="4" t="s">
        <v>861</v>
      </c>
      <c r="F260" s="4" t="s">
        <v>862</v>
      </c>
      <c r="G260" s="4" t="s">
        <v>863</v>
      </c>
    </row>
    <row r="261" spans="4:7" x14ac:dyDescent="0.2">
      <c r="D261" s="4">
        <v>20001036</v>
      </c>
      <c r="E261" s="4" t="s">
        <v>864</v>
      </c>
      <c r="F261" s="4" t="s">
        <v>865</v>
      </c>
      <c r="G261" s="4" t="s">
        <v>866</v>
      </c>
    </row>
    <row r="262" spans="4:7" x14ac:dyDescent="0.2">
      <c r="D262" s="4">
        <v>20001043</v>
      </c>
      <c r="E262" s="4" t="s">
        <v>867</v>
      </c>
      <c r="F262" s="4" t="s">
        <v>868</v>
      </c>
      <c r="G262" s="4" t="s">
        <v>869</v>
      </c>
    </row>
    <row r="263" spans="4:7" x14ac:dyDescent="0.2">
      <c r="D263" s="4">
        <v>20001039</v>
      </c>
      <c r="E263" s="4" t="s">
        <v>870</v>
      </c>
      <c r="F263" s="4" t="s">
        <v>871</v>
      </c>
      <c r="G263" s="4" t="s">
        <v>872</v>
      </c>
    </row>
    <row r="264" spans="4:7" x14ac:dyDescent="0.2">
      <c r="D264" s="4">
        <v>20001042</v>
      </c>
      <c r="E264" s="4" t="s">
        <v>873</v>
      </c>
      <c r="F264" s="4" t="s">
        <v>874</v>
      </c>
      <c r="G264" s="4" t="s">
        <v>875</v>
      </c>
    </row>
    <row r="265" spans="4:7" x14ac:dyDescent="0.2">
      <c r="D265" s="4">
        <v>20001041</v>
      </c>
      <c r="E265" s="4" t="s">
        <v>876</v>
      </c>
      <c r="F265" s="4" t="s">
        <v>877</v>
      </c>
      <c r="G265" s="4" t="s">
        <v>878</v>
      </c>
    </row>
    <row r="266" spans="4:7" x14ac:dyDescent="0.2">
      <c r="D266" s="4">
        <v>20001044</v>
      </c>
      <c r="E266" s="4" t="s">
        <v>879</v>
      </c>
      <c r="F266" s="4" t="s">
        <v>880</v>
      </c>
      <c r="G266" s="4" t="s">
        <v>881</v>
      </c>
    </row>
    <row r="267" spans="4:7" x14ac:dyDescent="0.2">
      <c r="D267" s="4">
        <v>31041503</v>
      </c>
      <c r="E267" s="4" t="s">
        <v>882</v>
      </c>
      <c r="F267" s="4" t="s">
        <v>883</v>
      </c>
      <c r="G267" s="4" t="s">
        <v>884</v>
      </c>
    </row>
    <row r="268" spans="4:7" x14ac:dyDescent="0.2">
      <c r="D268" s="4">
        <v>20001048</v>
      </c>
      <c r="E268" s="4" t="s">
        <v>885</v>
      </c>
      <c r="F268" s="4" t="s">
        <v>886</v>
      </c>
      <c r="G268" s="4" t="s">
        <v>887</v>
      </c>
    </row>
    <row r="269" spans="4:7" x14ac:dyDescent="0.2">
      <c r="D269" s="4">
        <v>20001052</v>
      </c>
      <c r="E269" s="4" t="s">
        <v>888</v>
      </c>
      <c r="F269" s="4" t="s">
        <v>889</v>
      </c>
      <c r="G269" s="4" t="s">
        <v>890</v>
      </c>
    </row>
    <row r="270" spans="4:7" x14ac:dyDescent="0.2">
      <c r="D270" s="4">
        <v>20001053</v>
      </c>
      <c r="E270" s="4" t="s">
        <v>891</v>
      </c>
      <c r="F270" s="4" t="s">
        <v>892</v>
      </c>
      <c r="G270" s="4" t="s">
        <v>893</v>
      </c>
    </row>
  </sheetData>
  <sortState xmlns:xlrd2="http://schemas.microsoft.com/office/spreadsheetml/2017/richdata2" ref="H3:I35">
    <sortCondition ref="I3:I35"/>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der1 xmlns="084a5cd8-1559-4e94-ac72-b94fb9abc19e">5</Order1>
    <DocComments xmlns="084a5cd8-1559-4e94-ac72-b94fb9abc19e">Password 'Calculator'. 
Application Form Annex to be available in SEP.</DocComments>
    <DocPublversion xmlns="084a5cd8-1559-4e94-ac72-b94fb9abc19e" xsi:nil="true"/>
    <DocInternalExternal xmlns="084a5cd8-1559-4e94-ac72-b94fb9abc19e">Internal &amp; external</DocInternalExternal>
    <ProgrCategory xmlns="084a5cd8-1559-4e94-ac72-b94fb9abc19e">3. Customised reports &amp; forms</ProgrCategory>
    <ProgrGroup xmlns="084a5cd8-1559-4e94-ac72-b94fb9abc19e">16 ERASMUS</ProgrGroup>
    <DocStatus xmlns="084a5cd8-1559-4e94-ac72-b94fb9abc19e">Ready</DocStatus>
    <DocPublDestination xmlns="084a5cd8-1559-4e94-ac72-b94fb9abc19e" xsi:nil="true"/>
    <DocPublProtocol xmlns="084a5cd8-1559-4e94-ac72-b94fb9abc19e">TPL2-2 Programme tpl - Application forms, etc</DocPublProtocol>
    <DocOfficerComments xmlns="084a5cd8-1559-4e94-ac72-b94fb9abc19e" xsi:nil="true"/>
    <DocPublDate xmlns="084a5cd8-1559-4e94-ac72-b94fb9abc19e" xsi:nil="true"/>
    <ITcomments xmlns="084a5cd8-1559-4e94-ac72-b94fb9abc19e" xsi:nil="true"/>
    <ITstatus xmlns="084a5cd8-1559-4e94-ac72-b94fb9abc19e" xsi:nil="true"/>
    <s86b xmlns="58f75e61-ed07-41d3-a804-02f248e1fa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75f8a0f7f30f5f77f7370b84f75778c6">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a85d8a6fdc43f20cef774df85044c407"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7. xxxx ORIGINAL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2-1 MGAs"/>
              <xsd:enumeration value="CONTR1-1 Expert contracts"/>
              <xsd:enumeration value="GUID1-1 Business - External guidance"/>
              <xsd:enumeration value="GUID1-2 Business - Internal guidance"/>
              <xsd:enumeration value="GUID2-1 Programme tpl - External guidance"/>
              <xsd:enumeration value="GUID2-2 Programme tpl - Internal guidance"/>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ew version ready for IT"/>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AD16EA-5804-4A91-B11D-1C73A0026166}"/>
</file>

<file path=customXml/itemProps2.xml><?xml version="1.0" encoding="utf-8"?>
<ds:datastoreItem xmlns:ds="http://schemas.openxmlformats.org/officeDocument/2006/customXml" ds:itemID="{9F049771-E9C2-4218-8E4F-F55B8DC1894D}"/>
</file>

<file path=customXml/itemProps3.xml><?xml version="1.0" encoding="utf-8"?>
<ds:datastoreItem xmlns:ds="http://schemas.openxmlformats.org/officeDocument/2006/customXml" ds:itemID="{EFC8414F-E68F-4544-A588-9A543344E0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OldInstructions</vt:lpstr>
      <vt:lpstr>Instructions</vt:lpstr>
      <vt:lpstr>Calculator Teaching Hours</vt:lpstr>
      <vt:lpstr>Chairs</vt:lpstr>
      <vt:lpstr>Modules</vt:lpstr>
      <vt:lpstr>LearningEUInitiatives</vt:lpstr>
      <vt:lpstr>Lists</vt:lpstr>
      <vt:lpstr>Actions</vt:lpstr>
      <vt:lpstr>BigTotal</vt:lpstr>
      <vt:lpstr>LabelCountriesLearning</vt:lpstr>
      <vt:lpstr>LabelsCountries</vt:lpstr>
      <vt:lpstr>MinimumTeachingHours</vt:lpstr>
      <vt:lpstr>MinTH</vt:lpstr>
      <vt:lpstr>'Calculator Teaching Hours'!Print_Area</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BOURSIER Marco (EACEA-EXT)</dc:creator>
  <cp:keywords/>
  <dc:description/>
  <cp:lastModifiedBy>BOURSIER Marco (EACEA)</cp:lastModifiedBy>
  <cp:revision/>
  <cp:lastPrinted>2022-09-30T07:47:18Z</cp:lastPrinted>
  <dcterms:created xsi:type="dcterms:W3CDTF">2021-04-12T07:55:10Z</dcterms:created>
  <dcterms:modified xsi:type="dcterms:W3CDTF">2022-10-06T14:25:42Z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y fmtid="{D5CDD505-2E9C-101B-9397-08002B2CF9AE}" pid="3" name="MSIP_Label_6bd9ddd1-4d20-43f6-abfa-fc3c07406f94_Enabled">
    <vt:lpwstr>true</vt:lpwstr>
  </property>
  <property fmtid="{D5CDD505-2E9C-101B-9397-08002B2CF9AE}" pid="4" name="MSIP_Label_6bd9ddd1-4d20-43f6-abfa-fc3c07406f94_SetDate">
    <vt:lpwstr>2022-09-14T12:35:24Z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566634a1-75b9-4af1-a6ae-3b304eb45e4e</vt:lpwstr>
  </property>
  <property fmtid="{D5CDD505-2E9C-101B-9397-08002B2CF9AE}" pid="9" name="MSIP_Label_6bd9ddd1-4d20-43f6-abfa-fc3c07406f94_ContentBits">
    <vt:lpwstr>0</vt:lpwstr>
  </property>
</Properties>
</file>